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ita\LICITAÇÕES\Licitações - 2023\TOMADAS DE PREÇOS - 2023\TOMADA DE PREÇOS Nº 02-2023 - REVITALIZAÇÃO DA REGIÃO DOS PARQUES DOS LAGOS\SITE\"/>
    </mc:Choice>
  </mc:AlternateContent>
  <bookViews>
    <workbookView xWindow="0" yWindow="0" windowWidth="24000" windowHeight="9345"/>
  </bookViews>
  <sheets>
    <sheet name="Orçamento" sheetId="1" r:id="rId1"/>
    <sheet name="Cronograma" sheetId="2" r:id="rId2"/>
  </sheets>
  <definedNames>
    <definedName name="_xlnm.Print_Area" localSheetId="1">Cronograma!$A$1:$M$31</definedName>
    <definedName name="_xlnm.Print_Area" localSheetId="0">Orçamento!$A$1:$F$186</definedName>
  </definedNames>
  <calcPr calcId="152511"/>
</workbook>
</file>

<file path=xl/calcChain.xml><?xml version="1.0" encoding="utf-8"?>
<calcChain xmlns="http://schemas.openxmlformats.org/spreadsheetml/2006/main">
  <c r="F168" i="1" l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0" i="1"/>
  <c r="F109" i="1"/>
  <c r="F108" i="1"/>
  <c r="F107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0" i="1"/>
  <c r="F169" i="1" l="1"/>
  <c r="D21" i="2" s="1"/>
  <c r="F141" i="1"/>
  <c r="D19" i="2" s="1"/>
  <c r="F125" i="1"/>
  <c r="D17" i="2" s="1"/>
  <c r="F111" i="1"/>
  <c r="D15" i="2" s="1"/>
  <c r="L15" i="2" s="1"/>
  <c r="M15" i="2" s="1"/>
  <c r="F105" i="1"/>
  <c r="D13" i="2" s="1"/>
  <c r="F99" i="1"/>
  <c r="D11" i="2" s="1"/>
  <c r="F56" i="1"/>
  <c r="D9" i="2" s="1"/>
  <c r="F31" i="1"/>
  <c r="F170" i="1" l="1"/>
  <c r="D7" i="2"/>
  <c r="E7" i="2" s="1"/>
  <c r="M7" i="2" s="1"/>
  <c r="H13" i="2"/>
  <c r="I13" i="2"/>
  <c r="J21" i="2"/>
  <c r="L21" i="2"/>
  <c r="I21" i="2"/>
  <c r="K21" i="2"/>
  <c r="K19" i="2"/>
  <c r="L19" i="2"/>
  <c r="J19" i="2"/>
  <c r="F11" i="2"/>
  <c r="H11" i="2"/>
  <c r="G11" i="2"/>
  <c r="E11" i="2"/>
  <c r="K17" i="2"/>
  <c r="J17" i="2"/>
  <c r="M11" i="2" l="1"/>
  <c r="H23" i="2"/>
  <c r="I23" i="2"/>
  <c r="L23" i="2"/>
  <c r="M21" i="2"/>
  <c r="M13" i="2"/>
  <c r="K23" i="2"/>
  <c r="M17" i="2"/>
  <c r="J23" i="2"/>
  <c r="M19" i="2"/>
  <c r="G9" i="2"/>
  <c r="G23" i="2" s="1"/>
  <c r="F9" i="2"/>
  <c r="F23" i="2" s="1"/>
  <c r="E9" i="2"/>
  <c r="D23" i="2"/>
  <c r="H24" i="2" l="1"/>
  <c r="G24" i="2"/>
  <c r="F24" i="2"/>
  <c r="L24" i="2"/>
  <c r="I24" i="2"/>
  <c r="K24" i="2"/>
  <c r="M9" i="2"/>
  <c r="E23" i="2"/>
  <c r="J24" i="2"/>
  <c r="E24" i="2" l="1"/>
  <c r="M24" i="2" s="1"/>
  <c r="M23" i="2"/>
</calcChain>
</file>

<file path=xl/sharedStrings.xml><?xml version="1.0" encoding="utf-8"?>
<sst xmlns="http://schemas.openxmlformats.org/spreadsheetml/2006/main" count="474" uniqueCount="332">
  <si>
    <t>REVITALIZAÇÃO DA REGIÃO DO PARQUE DOS LAGOS</t>
  </si>
  <si>
    <t>LOCAL:</t>
  </si>
  <si>
    <t>PARQUE DOS LAGOS - TAIUVA - SP</t>
  </si>
  <si>
    <t>DESCRIÇÃO</t>
  </si>
  <si>
    <t>UNID</t>
  </si>
  <si>
    <t>QTDE</t>
  </si>
  <si>
    <t>1.0</t>
  </si>
  <si>
    <t>1.1</t>
  </si>
  <si>
    <t>2.0</t>
  </si>
  <si>
    <t>2.1</t>
  </si>
  <si>
    <t>3.0</t>
  </si>
  <si>
    <t>3.1</t>
  </si>
  <si>
    <t>3.2</t>
  </si>
  <si>
    <t>3.3</t>
  </si>
  <si>
    <t>3.4</t>
  </si>
  <si>
    <t>m²</t>
  </si>
  <si>
    <t>4.0</t>
  </si>
  <si>
    <t>4.1</t>
  </si>
  <si>
    <t>4.2</t>
  </si>
  <si>
    <t>4.3</t>
  </si>
  <si>
    <t>4.4</t>
  </si>
  <si>
    <t>Tampo/bancada em granito, com frontão, espessura de 2 cm, acabamento polido</t>
  </si>
  <si>
    <t>Cuba em aço inoxidável simples 560x330x140mm</t>
  </si>
  <si>
    <t>Verniz fungicida para madeira</t>
  </si>
  <si>
    <t xml:space="preserve">Churrasqueira pré moldada 70 cm </t>
  </si>
  <si>
    <t>5.0</t>
  </si>
  <si>
    <t>5.1</t>
  </si>
  <si>
    <t>5.2</t>
  </si>
  <si>
    <t>5.3</t>
  </si>
  <si>
    <t>5.4</t>
  </si>
  <si>
    <t>Caixa sifonada de PVC rígido de 100 x 100 x 50 mm com grelha</t>
  </si>
  <si>
    <t>Bacia sifonada de louça para pessoas com mobilidade reduzida - 6 litros</t>
  </si>
  <si>
    <t>Barra de apoio lateral para lavatório, para pessoas com mobilidade reduzida, em tubo de aço inoxidável de 1.1/2" x 300 mm</t>
  </si>
  <si>
    <t>6.0</t>
  </si>
  <si>
    <t>6.1</t>
  </si>
  <si>
    <t>6.2</t>
  </si>
  <si>
    <t>6.3</t>
  </si>
  <si>
    <t>6.4</t>
  </si>
  <si>
    <t>7.0</t>
  </si>
  <si>
    <t>7.1</t>
  </si>
  <si>
    <t>7.2</t>
  </si>
  <si>
    <t>7.3</t>
  </si>
  <si>
    <t>7.4</t>
  </si>
  <si>
    <t>8.0</t>
  </si>
  <si>
    <t>8.1</t>
  </si>
  <si>
    <t>Banco de madeira sobre alvenaria</t>
  </si>
  <si>
    <t>8.2</t>
  </si>
  <si>
    <t>Revestimento em pedra miracema</t>
  </si>
  <si>
    <t>8.3</t>
  </si>
  <si>
    <t>Concreto usinado, fck = 25,0 MPa</t>
  </si>
  <si>
    <t>m³</t>
  </si>
  <si>
    <t>8.4</t>
  </si>
  <si>
    <t>Lançamento e adensamento de concreto ou massa em estrutura</t>
  </si>
  <si>
    <t>8.5</t>
  </si>
  <si>
    <t>8.6</t>
  </si>
  <si>
    <t>8.7</t>
  </si>
  <si>
    <t>8.8</t>
  </si>
  <si>
    <t>8.9</t>
  </si>
  <si>
    <t>m</t>
  </si>
  <si>
    <t>Mourão roliço de eucalipto tratado diametro 16 a 20 cm, H 2,20 para cerca</t>
  </si>
  <si>
    <t>8.10</t>
  </si>
  <si>
    <t>Tela de aço galvanizado 16 BWG malha de 1' - tipo alambrado</t>
  </si>
  <si>
    <t>8.11</t>
  </si>
  <si>
    <t>8.12</t>
  </si>
  <si>
    <t>Árvore ornamental pau-ferro h= 2,00m</t>
  </si>
  <si>
    <t>Árvore ornamental pau-brasil h= 2,00m</t>
  </si>
  <si>
    <t>Árvore ornamental sibipiruna h= 2,00m</t>
  </si>
  <si>
    <t>Árvore ornamental cedro-rosa (cedro) h= 2,00m</t>
  </si>
  <si>
    <t>Árvore ornamental jacarandá paulista h= 2,00m</t>
  </si>
  <si>
    <t>frutífera grumixama h = 2,00m</t>
  </si>
  <si>
    <t>Palmeira palmito-juçara (palmito) h= 1,50 a 2,00m</t>
  </si>
  <si>
    <t>Palmeira Guariroba h = 1,50 a 2,00 m</t>
  </si>
  <si>
    <t>Palmeira açaí h= 1,50 a 2,00m</t>
  </si>
  <si>
    <t>Palmeira indaiá h= 1,50 a 2,00m</t>
  </si>
  <si>
    <t>Palmeira pupunha h = 1,50 a 2,00m</t>
  </si>
  <si>
    <t>Poste 6mts total galvanizado e pintura eletrostática</t>
  </si>
  <si>
    <t>Contator de potência 32 A - 2na+2nf</t>
  </si>
  <si>
    <t>Luminária blindada, oval, de sobrepor ou arandela para lâmpada fluorescente compacta</t>
  </si>
  <si>
    <t>Cabo de cobre de 10 mm², isolamento 0,6/1 kV - isolação em PVC 70°C</t>
  </si>
  <si>
    <t>Cabo de cobre de 6 mm², isolamento 0,6/1 kV - isolação em PVC 70°C</t>
  </si>
  <si>
    <t>Cabo de cobre de 2,5 mm², isolamento 750 V - isolação em PVC 70º C</t>
  </si>
  <si>
    <t>Luminária de led para iluminação pública de 68 a 97 W fornecimento e instalação</t>
  </si>
  <si>
    <t>Caixa de passagem em alumínio fundido, à prova de tempo 300x300 mm</t>
  </si>
  <si>
    <t>Poste padrão CPFL categoria C3 Medição caixa acoplada</t>
  </si>
  <si>
    <t>Braço para duas luminárias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</si>
  <si>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</si>
  <si>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</si>
  <si>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</si>
  <si>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</si>
  <si>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</si>
  <si>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</si>
  <si>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</si>
  <si>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</si>
  <si>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</si>
  <si>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</si>
  <si>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</si>
  <si>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</si>
  <si>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</si>
  <si>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</si>
  <si>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</si>
  <si>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</si>
  <si>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</si>
  <si>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</si>
  <si>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</si>
  <si>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</si>
  <si>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</si>
  <si>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</si>
  <si>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</si>
  <si>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</si>
  <si>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</si>
  <si>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</si>
  <si>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</si>
  <si>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</si>
  <si>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</si>
  <si>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</si>
  <si>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</si>
  <si>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</si>
  <si>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</si>
  <si>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</si>
  <si>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</si>
  <si>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</si>
  <si>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</si>
  <si>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</si>
  <si>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</si>
  <si>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</si>
  <si>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</si>
  <si>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</si>
  <si>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</si>
  <si>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</si>
  <si>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</si>
  <si>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</si>
  <si>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</si>
  <si>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</si>
  <si>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</si>
  <si>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</si>
  <si>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</si>
  <si>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</si>
  <si>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</si>
  <si>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</si>
  <si>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</si>
  <si>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</si>
  <si>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</si>
  <si>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</si>
  <si>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</si>
  <si>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6.5</t>
  </si>
  <si>
    <t>6.6</t>
  </si>
  <si>
    <t>6.7</t>
  </si>
  <si>
    <t>6.8</t>
  </si>
  <si>
    <t>6.9</t>
  </si>
  <si>
    <t>6.10</t>
  </si>
  <si>
    <t>6.11</t>
  </si>
  <si>
    <t>6.12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</si>
  <si>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</si>
  <si>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</si>
  <si>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</si>
  <si>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</si>
  <si>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</si>
  <si>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</si>
  <si>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</si>
  <si>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</si>
  <si>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</si>
  <si>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</si>
  <si>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</si>
  <si>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</si>
  <si>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</si>
  <si>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</si>
  <si>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</si>
  <si>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</si>
  <si>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</si>
  <si>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</si>
  <si>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</si>
  <si>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</si>
  <si>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</si>
  <si>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</si>
  <si>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</si>
  <si>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</si>
  <si>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OBJETO:</t>
  </si>
  <si>
    <t>ITEM</t>
  </si>
  <si>
    <t>DESCRIMINAÇÃO</t>
  </si>
  <si>
    <t>2º MÊS</t>
  </si>
  <si>
    <t>3º MÊS</t>
  </si>
  <si>
    <t>4º MÊS</t>
  </si>
  <si>
    <t>5º MÊS</t>
  </si>
  <si>
    <t>6º MÊS</t>
  </si>
  <si>
    <t>7º MÊS</t>
  </si>
  <si>
    <t>8º MÊS</t>
  </si>
  <si>
    <t>(%)</t>
  </si>
  <si>
    <t>IDENTIFICAÇÃO DA OBRA</t>
  </si>
  <si>
    <t>QUIOSQUES</t>
  </si>
  <si>
    <t>PLAYGROUND</t>
  </si>
  <si>
    <t>DIVERSOS</t>
  </si>
  <si>
    <t>PAISAGISMO</t>
  </si>
  <si>
    <t>INSTALAÇÕES ELÉTRICAS</t>
  </si>
  <si>
    <t>TOTAL ETAPAS R$</t>
  </si>
  <si>
    <t>%  DAS ETAPAS</t>
  </si>
  <si>
    <t>CRONOGRAMA FÍSICO-FINANCEIRO</t>
  </si>
  <si>
    <t>BANHEIROS</t>
  </si>
  <si>
    <t>PISTA DE CAMINHADA</t>
  </si>
  <si>
    <t>VALOR</t>
  </si>
  <si>
    <t>1º MÊS</t>
  </si>
  <si>
    <t>TOTAL DO ITEM 1.0</t>
  </si>
  <si>
    <t>QUIOSQUE</t>
  </si>
  <si>
    <t>PISTA PARA CAMINHADA E CALÇADA</t>
  </si>
  <si>
    <t>VALOR GLOBAL</t>
  </si>
  <si>
    <t>VALOR TOTAL DO ITEM 2.0</t>
  </si>
  <si>
    <t>VALOR TOTAL DO ITEM 3.0</t>
  </si>
  <si>
    <t>VALOR TOTAL DO ITEM 4.0</t>
  </si>
  <si>
    <t>VALOR TOTAL DO ITEM 5.0</t>
  </si>
  <si>
    <t>VALOR TOTAL DO ITEM 6.0</t>
  </si>
  <si>
    <t>VALOR TOTAL DO ITEM 7.0</t>
  </si>
  <si>
    <t>VALOR TOTAL DO ITEM 8.0</t>
  </si>
  <si>
    <t>Placa de identificação para obra</t>
  </si>
  <si>
    <t>Forma em madeira comum para estrutura</t>
  </si>
  <si>
    <t>Concreto preparado no local, fck = 20,0 MPa</t>
  </si>
  <si>
    <t>Concreto não estrutural executado no local, mínimo 150 kg cimento / m³</t>
  </si>
  <si>
    <t>Lançamento, espalhamento e adensamento de concreto ou massa em lastro e/ou enchimento</t>
  </si>
  <si>
    <t>Cimentado desempenado e alisado (queimado)</t>
  </si>
  <si>
    <t>Chapisco</t>
  </si>
  <si>
    <t>Reboco</t>
  </si>
  <si>
    <t>Revestimento em placa cerâmica esmaltada para paredes de 20 x 20 cm, assentado com argamassa AC-I colante industrializada</t>
  </si>
  <si>
    <t>Rejuntamento de piso em placas cerâmicas (30-34 x 30-34 cm) com argamassa industrializada para rejunte, juntas acima de 3 até 5 mm</t>
  </si>
  <si>
    <t>unid.</t>
  </si>
  <si>
    <t>Torneira de parede para pia com bica móvel e arejador, em latão fundido cromado</t>
  </si>
  <si>
    <t>Válvula de metal cromado de 1´</t>
  </si>
  <si>
    <t>Tubo de PVC rígido, DN= 25 mm, (3/4´), inclusive conexões</t>
  </si>
  <si>
    <t>Tubo de PVC rígido, pontas lisas, DN= 40 mm, inclusive conexões</t>
  </si>
  <si>
    <t>Tubo de PVC rígido, PxB com anel de borracha, DN= 100 mm, inclusive conexões</t>
  </si>
  <si>
    <t>Sifão plástico com copo, rígido, de 1´ x 1 1/2´</t>
  </si>
  <si>
    <t>Engate flexível metálico DN= 1/2´</t>
  </si>
  <si>
    <t>Látex PVA em massa, inclusive preparo</t>
  </si>
  <si>
    <t>Piso com requadro em concreto simples com controle fck= 25 MPa</t>
  </si>
  <si>
    <t>Alvenaria de bloco cerâmico de vedação, uso revestido, de 14 cm</t>
  </si>
  <si>
    <t>Armadura em barra de aço CA-50 (A ou B) fyk= 500 MPa</t>
  </si>
  <si>
    <t>kg</t>
  </si>
  <si>
    <t>Emboço comum</t>
  </si>
  <si>
    <t>Piso cerâmico esmaltado antiderrapante PEI-5 resistência química A, para áreas internas com saída para o exterior, assentado c/argamassa colante industrializada</t>
  </si>
  <si>
    <t>Rejuntamento de piso em placas cerâmicas (40-43 x 40-43 cm) com argamassa industrializada para rejunte, juntas acima de 5 até 10 mm</t>
  </si>
  <si>
    <t>Estrutura de madeira tesourada para telha de barro - vãos até 7,00 m</t>
  </si>
  <si>
    <t>Telha de barro tipo romana</t>
  </si>
  <si>
    <t>Cumeeira de barro emboçado tipos: plan, romana, italiana, francesa e paulistinha</t>
  </si>
  <si>
    <t>Laje pré-fabricada mista vigota treliçada/lajota, beta 12 cm</t>
  </si>
  <si>
    <t>Caixilho em alumínio basculante, sob medida</t>
  </si>
  <si>
    <t>Porta com acabamento liso e batente em alumínio - largura 82 cm, altura de 105 a 200 cm</t>
  </si>
  <si>
    <t>Porta de ferro de abrir tipo veneziana, linha comercial</t>
  </si>
  <si>
    <t>Cuba de louça de embutir oval</t>
  </si>
  <si>
    <t>Mictório de louça sifonado auto aspirante</t>
  </si>
  <si>
    <t>Dispenser toalheiro em ABS e policarbonato para bobina de 20cm x 20m, com alavanca</t>
  </si>
  <si>
    <t>Dispenser papel higienico em ABS para rolão 300/600m, com visor</t>
  </si>
  <si>
    <t>Saboneteira tipo dispenser, para refil de 800 ml</t>
  </si>
  <si>
    <t>Torneira de mesa para lavatório, acionamento hidromecânico, com registro integrado regulador de vazão, em latão cromado, DN= 1/2´</t>
  </si>
  <si>
    <t>Válvula de descarga com registro próprio, DN= 1 1/2´</t>
  </si>
  <si>
    <t>Bacia sifonada de louça sem tampa - 6 litros</t>
  </si>
  <si>
    <t>Tampa de plástico para bacia sanitária</t>
  </si>
  <si>
    <t>Assento para bacia sanitária com abertura frontal, para pessoas com mobilidade reduzida</t>
  </si>
  <si>
    <t>Lavatório de louça para canto sem coluna para pessoas com mobilidade reduzida</t>
  </si>
  <si>
    <t>Barra de apoio reta, para pessoas com mobilidade reduzida, em tubo de aço inoxidável de 1 1/2´ x 800 mm</t>
  </si>
  <si>
    <t>Válvula de descarga externa, tipo alavanca com registro próprio, DN= 1 1/4´ e DN= 1 1/2´</t>
  </si>
  <si>
    <t>Vidro liso transparente de 6 mm</t>
  </si>
  <si>
    <t>Esmalte em superfície de madeira, inclusive preparo</t>
  </si>
  <si>
    <t>Caixa d'água cônica polietileno capacidade de 500 l inclusive tampa</t>
  </si>
  <si>
    <t>Locação de vias, calçadas, tanques e lagoas</t>
  </si>
  <si>
    <t>Escavação manual em solo de 1ª e 2ª categoria em campo aberto</t>
  </si>
  <si>
    <t>Lastro de pedra britada</t>
  </si>
  <si>
    <t>Gangorra dupla em madeira rústica</t>
  </si>
  <si>
    <t>cj</t>
  </si>
  <si>
    <t>Centro de atividades em madeira rústica</t>
  </si>
  <si>
    <t>Gira-gira em ferro com assento de madeira (8 lugares)</t>
  </si>
  <si>
    <t>Balanço duplo em madeira rústica</t>
  </si>
  <si>
    <t>Lã de vidro e/ou lã de rocha com espessura de 2´</t>
  </si>
  <si>
    <t>Verniz em superfície de madeira</t>
  </si>
  <si>
    <t>Plantio de grama batatais em placas (praças e áreas abertas)</t>
  </si>
  <si>
    <t>Árvore ornamental tipo Pata de Vaca - h= 2,00 m</t>
  </si>
  <si>
    <t>Árvore ornamental tipo coqueiro Jerivá - h= 4,00 m</t>
  </si>
  <si>
    <t>Dispositivo diferencial residual de 80 A x 30 mA - 4 pólos</t>
  </si>
  <si>
    <t>Disjuntor termomagnético, tripolar 220/380 V, corrente de 60 A até 100 A</t>
  </si>
  <si>
    <t>Disjuntor termomagnético, bipolar 220/380 V, corrente de 10 A até 50 A</t>
  </si>
  <si>
    <t>Disjuntor termomagnético, unipolar 127/220 V, corrente de 10 A até 30 A</t>
  </si>
  <si>
    <t>Haste de aterramento de 5/8´ x 2,40 m</t>
  </si>
  <si>
    <t>Tomada 2P+T de 20 A - 250 V, completa</t>
  </si>
  <si>
    <t>Eletroduto de PVC corrugado flexível leve, diâmetro externo de 32 mm</t>
  </si>
  <si>
    <t>Eletroduto de PVC corrugado flexível leve, diâmetro externo de 25 mm</t>
  </si>
  <si>
    <t>Caixa de ferro estâmpada 4´ x 2´</t>
  </si>
  <si>
    <t>Quadro de distribuição universal de embutir, para disjuntores 16 DIN / 12 Bolt-on - 150 A - sem componentes</t>
  </si>
  <si>
    <t>Interruptor com 1 tecla simples e placa</t>
  </si>
  <si>
    <t>Relé fotoelétrico 50/60 Hz 110/220 V - 1200 VA, completo</t>
  </si>
  <si>
    <t>Luminária blindada, oval, de sobrepor ou arandela para lâmpada incandescente 100 W</t>
  </si>
  <si>
    <t>Quadro de distribuição universal de sobrepor, para disjuntores 24 DIN / 18 Bolt-on - 150 A - sem componentes</t>
  </si>
  <si>
    <t>Dispositivo diferencial residual de 40 A x 30 mA - 2 pólos</t>
  </si>
  <si>
    <t>Cabo de cobre nu, têmpera mole, classe 2, de 16 mm²</t>
  </si>
  <si>
    <t>(em papel timbrado do licitante)</t>
  </si>
  <si>
    <t>ANEXO V - PLANILHA DE PROPOSTA DE PREÇOS</t>
  </si>
  <si>
    <t>I – IDENTIFICAÇÃO DO PROPONENTE:</t>
  </si>
  <si>
    <t>Razão Social</t>
  </si>
  <si>
    <t>CNPJ</t>
  </si>
  <si>
    <t>Inscrição Municipal</t>
  </si>
  <si>
    <t>Endereço</t>
  </si>
  <si>
    <t>Bairro e CEP</t>
  </si>
  <si>
    <t>Cidade</t>
  </si>
  <si>
    <t>Telefone</t>
  </si>
  <si>
    <t>E-mail</t>
  </si>
  <si>
    <t>II – DADOS BANCÁRIOS</t>
  </si>
  <si>
    <t>Banco</t>
  </si>
  <si>
    <t>Agência</t>
  </si>
  <si>
    <t>Conta Corrente</t>
  </si>
  <si>
    <t>III - DADOS DO REPRESENTANTE QUE IRÁ ASSINAR O CONTRATO</t>
  </si>
  <si>
    <t>Nome e Cargo</t>
  </si>
  <si>
    <t>CPF  e  RG nº</t>
  </si>
  <si>
    <t>Data de Nascimento</t>
  </si>
  <si>
    <t>End. Resid. Completo</t>
  </si>
  <si>
    <t>E-mail institucional</t>
  </si>
  <si>
    <t>E-mail pessoal</t>
  </si>
  <si>
    <t>Telefone(s)</t>
  </si>
  <si>
    <t>OBJETO: REVITALIZAÇÃO DA REGIÃO DO PARQUE DOS LAGOS</t>
  </si>
  <si>
    <t>VALOR GLOBAL (POR EXTENSO)</t>
  </si>
  <si>
    <t>NOS PREÇOS ESTÃO COMPUTADAS TODAS AS DESPESAS</t>
  </si>
  <si>
    <t>VALIDADE DA PROPOSTA POR</t>
  </si>
  <si>
    <t>DIAS (MÍNIMO 60 DIAS)</t>
  </si>
  <si>
    <t>CIDADE:</t>
  </si>
  <si>
    <t>DATA:</t>
  </si>
  <si>
    <t>Nome do resp. pelo preenchimento da proposta de preços</t>
  </si>
  <si>
    <t>RG do resp. pelo preenchimento da proposta de preços</t>
  </si>
  <si>
    <t>CPF do resp. pelo preenchimento da proposta de preços</t>
  </si>
  <si>
    <t>ASSINATURA</t>
  </si>
  <si>
    <t>_________________________________________</t>
  </si>
  <si>
    <t>VALOR UNIT.</t>
  </si>
  <si>
    <t>VALOR TOTAL</t>
  </si>
  <si>
    <t>_____________, ____ de ___________ de 2023.</t>
  </si>
  <si>
    <t>ASSINATURA DO RESPONSÁVEL</t>
  </si>
  <si>
    <t>___________________________________</t>
  </si>
  <si>
    <t>BDI =  ____ %</t>
  </si>
  <si>
    <t>PROCESSO N° 31/2023</t>
  </si>
  <si>
    <t>TOMADA DE PREÇOS Nº 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</si>
</sst>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10"/>
      <color indexed="8"/>
      <name val="MS Sans Serif"/>
      <family val="2"/>
    </font>
    <font>
      <b/>
      <u/>
      <sz val="12"/>
      <name val="Cambria"/>
      <family val="1"/>
      <scheme val="maj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 applyProtection="1"/>
    <xf numFmtId="0" fontId="6" fillId="0" borderId="0" xfId="0" applyFont="1" applyBorder="1" applyAlignment="1"/>
    <xf numFmtId="4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2" fillId="0" borderId="0" xfId="0" applyFont="1" applyAlignment="1" applyProtection="1">
      <alignment horizontal="center"/>
    </xf>
    <xf numFmtId="0" fontId="11" fillId="2" borderId="4" xfId="0" applyFont="1" applyFill="1" applyBorder="1" applyProtection="1"/>
    <xf numFmtId="0" fontId="11" fillId="2" borderId="4" xfId="0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40" fontId="11" fillId="4" borderId="4" xfId="2" applyNumberFormat="1" applyFont="1" applyFill="1" applyBorder="1" applyProtection="1"/>
    <xf numFmtId="4" fontId="11" fillId="5" borderId="4" xfId="2" applyNumberFormat="1" applyFont="1" applyFill="1" applyBorder="1" applyProtection="1"/>
    <xf numFmtId="44" fontId="11" fillId="5" borderId="4" xfId="2" applyFont="1" applyFill="1" applyBorder="1" applyProtection="1"/>
    <xf numFmtId="4" fontId="11" fillId="5" borderId="4" xfId="0" applyNumberFormat="1" applyFont="1" applyFill="1" applyBorder="1" applyProtection="1"/>
    <xf numFmtId="0" fontId="11" fillId="5" borderId="4" xfId="0" applyFont="1" applyFill="1" applyBorder="1" applyProtection="1"/>
    <xf numFmtId="40" fontId="11" fillId="5" borderId="4" xfId="2" applyNumberFormat="1" applyFont="1" applyFill="1" applyBorder="1" applyProtection="1"/>
    <xf numFmtId="4" fontId="11" fillId="5" borderId="3" xfId="3" applyNumberFormat="1" applyFont="1" applyFill="1" applyBorder="1" applyProtection="1"/>
    <xf numFmtId="4" fontId="11" fillId="4" borderId="4" xfId="2" applyNumberFormat="1" applyFont="1" applyFill="1" applyBorder="1" applyProtection="1"/>
    <xf numFmtId="4" fontId="11" fillId="5" borderId="3" xfId="0" applyNumberFormat="1" applyFont="1" applyFill="1" applyBorder="1" applyProtection="1"/>
    <xf numFmtId="40" fontId="11" fillId="0" borderId="4" xfId="2" applyNumberFormat="1" applyFont="1" applyFill="1" applyBorder="1" applyProtection="1"/>
    <xf numFmtId="40" fontId="11" fillId="0" borderId="0" xfId="0" applyNumberFormat="1" applyFont="1" applyFill="1" applyProtection="1"/>
    <xf numFmtId="39" fontId="11" fillId="5" borderId="4" xfId="2" applyNumberFormat="1" applyFont="1" applyFill="1" applyBorder="1" applyProtection="1"/>
    <xf numFmtId="0" fontId="11" fillId="0" borderId="4" xfId="0" applyFont="1" applyBorder="1" applyProtection="1"/>
    <xf numFmtId="4" fontId="11" fillId="4" borderId="4" xfId="0" applyNumberFormat="1" applyFont="1" applyFill="1" applyBorder="1" applyProtection="1"/>
    <xf numFmtId="4" fontId="11" fillId="5" borderId="0" xfId="0" applyNumberFormat="1" applyFont="1" applyFill="1" applyProtection="1"/>
    <xf numFmtId="4" fontId="11" fillId="0" borderId="4" xfId="0" applyNumberFormat="1" applyFont="1" applyFill="1" applyBorder="1" applyProtection="1"/>
    <xf numFmtId="4" fontId="11" fillId="0" borderId="3" xfId="0" applyNumberFormat="1" applyFont="1" applyFill="1" applyBorder="1" applyProtection="1"/>
    <xf numFmtId="4" fontId="11" fillId="0" borderId="4" xfId="0" applyNumberFormat="1" applyFont="1" applyBorder="1"/>
    <xf numFmtId="40" fontId="11" fillId="4" borderId="1" xfId="0" applyNumberFormat="1" applyFont="1" applyFill="1" applyBorder="1" applyProtection="1"/>
    <xf numFmtId="40" fontId="11" fillId="3" borderId="1" xfId="0" applyNumberFormat="1" applyFont="1" applyFill="1" applyBorder="1" applyProtection="1"/>
    <xf numFmtId="40" fontId="11" fillId="3" borderId="4" xfId="0" applyNumberFormat="1" applyFont="1" applyFill="1" applyBorder="1" applyProtection="1"/>
    <xf numFmtId="40" fontId="11" fillId="3" borderId="4" xfId="2" applyNumberFormat="1" applyFont="1" applyFill="1" applyBorder="1" applyProtection="1"/>
    <xf numFmtId="40" fontId="11" fillId="3" borderId="4" xfId="3" applyNumberFormat="1" applyFont="1" applyFill="1" applyBorder="1" applyProtection="1"/>
    <xf numFmtId="40" fontId="11" fillId="3" borderId="3" xfId="3" applyNumberFormat="1" applyFont="1" applyFill="1" applyBorder="1" applyProtection="1"/>
    <xf numFmtId="10" fontId="11" fillId="4" borderId="4" xfId="0" applyNumberFormat="1" applyFont="1" applyFill="1" applyBorder="1" applyProtection="1"/>
    <xf numFmtId="10" fontId="11" fillId="3" borderId="4" xfId="0" applyNumberFormat="1" applyFont="1" applyFill="1" applyBorder="1" applyProtection="1"/>
    <xf numFmtId="10" fontId="11" fillId="3" borderId="4" xfId="0" applyNumberFormat="1" applyFont="1" applyFill="1" applyBorder="1" applyAlignment="1" applyProtection="1">
      <alignment horizontal="center"/>
    </xf>
    <xf numFmtId="10" fontId="11" fillId="3" borderId="3" xfId="0" applyNumberFormat="1" applyFont="1" applyFill="1" applyBorder="1" applyProtection="1"/>
    <xf numFmtId="10" fontId="11" fillId="4" borderId="4" xfId="2" applyNumberFormat="1" applyFont="1" applyFill="1" applyBorder="1" applyProtection="1"/>
    <xf numFmtId="0" fontId="2" fillId="0" borderId="0" xfId="0" applyFont="1"/>
    <xf numFmtId="0" fontId="2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4" applyFont="1" applyFill="1" applyBorder="1" applyAlignment="1" applyProtection="1">
      <alignment horizontal="justify" vertical="center" wrapText="1"/>
    </xf>
    <xf numFmtId="0" fontId="2" fillId="0" borderId="4" xfId="4" applyFont="1" applyFill="1" applyBorder="1" applyAlignment="1" applyProtection="1">
      <alignment horizontal="center" vertical="center" wrapText="1"/>
    </xf>
    <xf numFmtId="4" fontId="2" fillId="0" borderId="4" xfId="1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4" xfId="4" applyFont="1" applyFill="1" applyBorder="1" applyAlignment="1" applyProtection="1">
      <alignment horizontal="center" vertical="center" wrapText="1"/>
    </xf>
    <xf numFmtId="4" fontId="11" fillId="2" borderId="4" xfId="1" applyNumberFormat="1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7" fontId="11" fillId="2" borderId="4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justify" vertical="center" wrapText="1"/>
    </xf>
    <xf numFmtId="0" fontId="2" fillId="0" borderId="4" xfId="0" applyFont="1" applyFill="1" applyBorder="1" applyAlignment="1" applyProtection="1">
      <alignment horizontal="justify" vertical="center" wrapText="1"/>
    </xf>
    <xf numFmtId="164" fontId="11" fillId="2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right"/>
    </xf>
    <xf numFmtId="0" fontId="14" fillId="6" borderId="3" xfId="0" applyFont="1" applyFill="1" applyBorder="1" applyAlignment="1" applyProtection="1">
      <alignment horizontal="right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1" fillId="6" borderId="1" xfId="0" applyNumberFormat="1" applyFont="1" applyFill="1" applyBorder="1" applyAlignment="1" applyProtection="1">
      <alignment horizontal="right" vertical="center"/>
    </xf>
    <xf numFmtId="0" fontId="11" fillId="6" borderId="3" xfId="0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1" fillId="6" borderId="4" xfId="0" applyNumberFormat="1" applyFont="1" applyFill="1" applyBorder="1" applyAlignment="1" applyProtection="1">
      <alignment horizontal="right" vertical="center"/>
    </xf>
    <xf numFmtId="0" fontId="11" fillId="6" borderId="1" xfId="0" applyNumberFormat="1" applyFont="1" applyFill="1" applyBorder="1" applyAlignment="1" applyProtection="1">
      <alignment horizontal="center" vertical="center"/>
    </xf>
    <xf numFmtId="0" fontId="11" fillId="6" borderId="2" xfId="0" applyNumberFormat="1" applyFont="1" applyFill="1" applyBorder="1" applyAlignment="1" applyProtection="1">
      <alignment horizontal="center" vertical="center"/>
    </xf>
    <xf numFmtId="0" fontId="11" fillId="6" borderId="3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right" vertical="center"/>
    </xf>
    <xf numFmtId="0" fontId="11" fillId="2" borderId="2" xfId="0" applyFont="1" applyFill="1" applyBorder="1" applyAlignment="1" applyProtection="1">
      <alignment horizontal="right" vertical="center"/>
    </xf>
    <xf numFmtId="0" fontId="11" fillId="2" borderId="3" xfId="0" applyFont="1" applyFill="1" applyBorder="1" applyAlignment="1" applyProtection="1">
      <alignment horizontal="right" vertical="center"/>
    </xf>
    <xf numFmtId="0" fontId="11" fillId="6" borderId="2" xfId="4" applyFont="1" applyFill="1" applyBorder="1" applyAlignment="1" applyProtection="1">
      <alignment horizontal="center" vertical="center" wrapText="1"/>
    </xf>
    <xf numFmtId="0" fontId="11" fillId="6" borderId="3" xfId="4" applyFont="1" applyFill="1" applyBorder="1" applyAlignment="1" applyProtection="1">
      <alignment horizontal="center" vertical="center" wrapText="1"/>
    </xf>
    <xf numFmtId="0" fontId="11" fillId="6" borderId="4" xfId="4" applyFont="1" applyFill="1" applyBorder="1" applyAlignment="1" applyProtection="1">
      <alignment horizontal="center" vertical="center" wrapText="1"/>
    </xf>
    <xf numFmtId="0" fontId="11" fillId="6" borderId="1" xfId="4" applyFont="1" applyFill="1" applyBorder="1" applyAlignment="1" applyProtection="1">
      <alignment horizontal="center" vertical="center" wrapText="1"/>
    </xf>
    <xf numFmtId="0" fontId="11" fillId="6" borderId="4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right" vertical="center"/>
    </xf>
    <xf numFmtId="0" fontId="11" fillId="2" borderId="4" xfId="4" applyFont="1" applyFill="1" applyBorder="1" applyAlignment="1" applyProtection="1">
      <alignment horizontal="right" vertical="center" wrapText="1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4" fontId="11" fillId="2" borderId="1" xfId="1" applyNumberFormat="1" applyFont="1" applyFill="1" applyBorder="1" applyAlignment="1" applyProtection="1">
      <alignment horizontal="right" vertical="center" wrapText="1"/>
    </xf>
    <xf numFmtId="4" fontId="11" fillId="2" borderId="2" xfId="1" applyNumberFormat="1" applyFont="1" applyFill="1" applyBorder="1" applyAlignment="1" applyProtection="1">
      <alignment horizontal="right" vertical="center" wrapText="1"/>
    </xf>
    <xf numFmtId="4" fontId="11" fillId="2" borderId="3" xfId="1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/>
    </xf>
    <xf numFmtId="0" fontId="11" fillId="2" borderId="4" xfId="0" applyFont="1" applyFill="1" applyBorder="1" applyAlignment="1" applyProtection="1">
      <alignment horizontal="right"/>
    </xf>
    <xf numFmtId="0" fontId="11" fillId="0" borderId="4" xfId="0" applyFont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/>
    </xf>
    <xf numFmtId="0" fontId="11" fillId="0" borderId="3" xfId="0" applyFont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 applyProtection="1">
      <alignment horizontal="right"/>
    </xf>
    <xf numFmtId="0" fontId="11" fillId="2" borderId="2" xfId="0" applyFont="1" applyFill="1" applyBorder="1" applyAlignment="1" applyProtection="1">
      <alignment horizontal="right"/>
    </xf>
    <xf numFmtId="0" fontId="11" fillId="2" borderId="3" xfId="0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justify" vertical="center" wrapText="1"/>
    </xf>
    <xf numFmtId="0" fontId="11" fillId="0" borderId="3" xfId="0" applyFont="1" applyBorder="1" applyAlignment="1" applyProtection="1">
      <alignment horizontal="justify" vertical="center" wrapText="1"/>
    </xf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abSelected="1" topLeftCell="B1" zoomScaleNormal="100" workbookViewId="0">
      <selection activeCell="A2" sqref="A2:F2"/>
    </sheetView>
  </sheetViews>
  <sheetFormatPr defaultColWidth="8.85546875" defaultRowHeight="9" x14ac:dyDescent="0.25"/>
  <cols>
    <col min="1" max="1" width="5.140625" style="1" bestFit="1" customWidth="1"/>
    <col min="2" max="2" width="40.7109375" style="2" customWidth="1"/>
    <col min="3" max="3" width="5" style="1" customWidth="1"/>
    <col min="4" max="4" width="8.85546875" style="1" customWidth="1"/>
    <col min="5" max="5" width="10.28515625" style="1" bestFit="1" customWidth="1"/>
    <col min="6" max="6" width="12.5703125" style="1" bestFit="1" customWidth="1"/>
    <col min="7" max="7" width="8.85546875" style="1"/>
    <col min="8" max="8" width="12.42578125" style="1" bestFit="1" customWidth="1"/>
    <col min="9" max="16384" width="8.85546875" style="1"/>
  </cols>
  <sheetData>
    <row r="1" spans="1:6" ht="14.25" customHeight="1" x14ac:dyDescent="0.25">
      <c r="A1" s="73" t="s">
        <v>289</v>
      </c>
      <c r="B1" s="74"/>
      <c r="C1" s="74"/>
      <c r="D1" s="74"/>
      <c r="E1" s="74"/>
      <c r="F1" s="75"/>
    </row>
    <row r="2" spans="1:6" ht="14.25" customHeight="1" x14ac:dyDescent="0.25">
      <c r="A2" s="73" t="s">
        <v>290</v>
      </c>
      <c r="B2" s="74"/>
      <c r="C2" s="74"/>
      <c r="D2" s="74"/>
      <c r="E2" s="74"/>
      <c r="F2" s="75"/>
    </row>
    <row r="3" spans="1:6" ht="15" customHeight="1" x14ac:dyDescent="0.25">
      <c r="A3" s="73" t="s">
        <v>330</v>
      </c>
      <c r="B3" s="74"/>
      <c r="C3" s="74"/>
      <c r="D3" s="74"/>
      <c r="E3" s="74"/>
      <c r="F3" s="75"/>
    </row>
    <row r="4" spans="1:6" ht="12.75" customHeight="1" x14ac:dyDescent="0.25">
      <c r="A4" s="73" t="s">
        <v>331</v>
      </c>
      <c r="B4" s="74"/>
      <c r="C4" s="74"/>
      <c r="D4" s="74"/>
      <c r="E4" s="74"/>
      <c r="F4" s="75"/>
    </row>
    <row r="5" spans="1:6" ht="13.5" customHeight="1" x14ac:dyDescent="0.25">
      <c r="A5" s="100" t="s">
        <v>312</v>
      </c>
      <c r="B5" s="101"/>
      <c r="C5" s="101"/>
      <c r="D5" s="101"/>
      <c r="E5" s="101"/>
      <c r="F5" s="102"/>
    </row>
    <row r="6" spans="1:6" ht="15.75" customHeight="1" x14ac:dyDescent="0.25">
      <c r="A6" s="94" t="s">
        <v>291</v>
      </c>
      <c r="B6" s="95"/>
      <c r="C6" s="95"/>
      <c r="D6" s="95"/>
      <c r="E6" s="95"/>
      <c r="F6" s="96"/>
    </row>
    <row r="7" spans="1:6" ht="15.75" customHeight="1" x14ac:dyDescent="0.25">
      <c r="A7" s="87" t="s">
        <v>292</v>
      </c>
      <c r="B7" s="87"/>
      <c r="C7" s="97"/>
      <c r="D7" s="98"/>
      <c r="E7" s="98"/>
      <c r="F7" s="99"/>
    </row>
    <row r="8" spans="1:6" ht="15.75" customHeight="1" x14ac:dyDescent="0.25">
      <c r="A8" s="87" t="s">
        <v>293</v>
      </c>
      <c r="B8" s="87"/>
      <c r="C8" s="81"/>
      <c r="D8" s="82"/>
      <c r="E8" s="82"/>
      <c r="F8" s="83"/>
    </row>
    <row r="9" spans="1:6" ht="15.75" customHeight="1" x14ac:dyDescent="0.25">
      <c r="A9" s="87" t="s">
        <v>294</v>
      </c>
      <c r="B9" s="87"/>
      <c r="C9" s="81"/>
      <c r="D9" s="82"/>
      <c r="E9" s="82"/>
      <c r="F9" s="83"/>
    </row>
    <row r="10" spans="1:6" ht="15.75" customHeight="1" x14ac:dyDescent="0.25">
      <c r="A10" s="87" t="s">
        <v>295</v>
      </c>
      <c r="B10" s="87"/>
      <c r="C10" s="81"/>
      <c r="D10" s="82"/>
      <c r="E10" s="82"/>
      <c r="F10" s="83"/>
    </row>
    <row r="11" spans="1:6" ht="15.75" customHeight="1" x14ac:dyDescent="0.25">
      <c r="A11" s="87" t="s">
        <v>296</v>
      </c>
      <c r="B11" s="87"/>
      <c r="C11" s="81"/>
      <c r="D11" s="82"/>
      <c r="E11" s="82"/>
      <c r="F11" s="83"/>
    </row>
    <row r="12" spans="1:6" ht="15.75" customHeight="1" x14ac:dyDescent="0.25">
      <c r="A12" s="87" t="s">
        <v>297</v>
      </c>
      <c r="B12" s="87"/>
      <c r="C12" s="81"/>
      <c r="D12" s="82"/>
      <c r="E12" s="82"/>
      <c r="F12" s="83"/>
    </row>
    <row r="13" spans="1:6" ht="15.75" customHeight="1" x14ac:dyDescent="0.25">
      <c r="A13" s="87" t="s">
        <v>298</v>
      </c>
      <c r="B13" s="87"/>
      <c r="C13" s="91"/>
      <c r="D13" s="92"/>
      <c r="E13" s="92"/>
      <c r="F13" s="93"/>
    </row>
    <row r="14" spans="1:6" ht="15.75" customHeight="1" x14ac:dyDescent="0.25">
      <c r="A14" s="87" t="s">
        <v>299</v>
      </c>
      <c r="B14" s="87"/>
      <c r="C14" s="81"/>
      <c r="D14" s="82"/>
      <c r="E14" s="82"/>
      <c r="F14" s="83"/>
    </row>
    <row r="15" spans="1:6" ht="15.75" customHeight="1" x14ac:dyDescent="0.25">
      <c r="A15" s="94" t="s">
        <v>300</v>
      </c>
      <c r="B15" s="95"/>
      <c r="C15" s="95"/>
      <c r="D15" s="95"/>
      <c r="E15" s="95"/>
      <c r="F15" s="96"/>
    </row>
    <row r="16" spans="1:6" ht="15.75" customHeight="1" x14ac:dyDescent="0.25">
      <c r="A16" s="87" t="s">
        <v>301</v>
      </c>
      <c r="B16" s="87"/>
      <c r="C16" s="81"/>
      <c r="D16" s="82"/>
      <c r="E16" s="82"/>
      <c r="F16" s="83"/>
    </row>
    <row r="17" spans="1:6" ht="15.75" customHeight="1" x14ac:dyDescent="0.25">
      <c r="A17" s="87" t="s">
        <v>302</v>
      </c>
      <c r="B17" s="87"/>
      <c r="C17" s="81"/>
      <c r="D17" s="82"/>
      <c r="E17" s="82"/>
      <c r="F17" s="83"/>
    </row>
    <row r="18" spans="1:6" ht="15.75" customHeight="1" x14ac:dyDescent="0.25">
      <c r="A18" s="87" t="s">
        <v>303</v>
      </c>
      <c r="B18" s="87"/>
      <c r="C18" s="81"/>
      <c r="D18" s="82"/>
      <c r="E18" s="82"/>
      <c r="F18" s="83"/>
    </row>
    <row r="19" spans="1:6" ht="15.75" customHeight="1" x14ac:dyDescent="0.25">
      <c r="A19" s="88" t="s">
        <v>304</v>
      </c>
      <c r="B19" s="89"/>
      <c r="C19" s="89"/>
      <c r="D19" s="89"/>
      <c r="E19" s="89"/>
      <c r="F19" s="90"/>
    </row>
    <row r="20" spans="1:6" ht="15.75" customHeight="1" x14ac:dyDescent="0.25">
      <c r="A20" s="87" t="s">
        <v>305</v>
      </c>
      <c r="B20" s="87"/>
      <c r="C20" s="81"/>
      <c r="D20" s="82"/>
      <c r="E20" s="82"/>
      <c r="F20" s="83"/>
    </row>
    <row r="21" spans="1:6" ht="15.75" customHeight="1" x14ac:dyDescent="0.25">
      <c r="A21" s="87" t="s">
        <v>306</v>
      </c>
      <c r="B21" s="87"/>
      <c r="C21" s="84"/>
      <c r="D21" s="85"/>
      <c r="E21" s="85"/>
      <c r="F21" s="85"/>
    </row>
    <row r="22" spans="1:6" ht="15.75" customHeight="1" x14ac:dyDescent="0.25">
      <c r="A22" s="79" t="s">
        <v>307</v>
      </c>
      <c r="B22" s="80"/>
      <c r="C22" s="81"/>
      <c r="D22" s="82"/>
      <c r="E22" s="82"/>
      <c r="F22" s="83"/>
    </row>
    <row r="23" spans="1:6" ht="14.25" customHeight="1" x14ac:dyDescent="0.25">
      <c r="A23" s="79" t="s">
        <v>308</v>
      </c>
      <c r="B23" s="80"/>
      <c r="C23" s="84"/>
      <c r="D23" s="85"/>
      <c r="E23" s="85"/>
      <c r="F23" s="86"/>
    </row>
    <row r="24" spans="1:6" ht="16.5" customHeight="1" x14ac:dyDescent="0.25">
      <c r="A24" s="79" t="s">
        <v>309</v>
      </c>
      <c r="B24" s="80"/>
      <c r="C24" s="84"/>
      <c r="D24" s="85"/>
      <c r="E24" s="85"/>
      <c r="F24" s="86"/>
    </row>
    <row r="25" spans="1:6" ht="15" customHeight="1" x14ac:dyDescent="0.25">
      <c r="A25" s="79" t="s">
        <v>310</v>
      </c>
      <c r="B25" s="80"/>
      <c r="C25" s="84"/>
      <c r="D25" s="85"/>
      <c r="E25" s="85"/>
      <c r="F25" s="86"/>
    </row>
    <row r="26" spans="1:6" ht="17.25" customHeight="1" x14ac:dyDescent="0.25">
      <c r="A26" s="79" t="s">
        <v>311</v>
      </c>
      <c r="B26" s="80"/>
      <c r="C26" s="84"/>
      <c r="D26" s="85"/>
      <c r="E26" s="85"/>
      <c r="F26" s="86"/>
    </row>
    <row r="27" spans="1:6" ht="17.25" customHeight="1" x14ac:dyDescent="0.25">
      <c r="A27" s="110"/>
      <c r="B27" s="110"/>
      <c r="C27" s="110"/>
      <c r="D27" s="110"/>
      <c r="E27" s="110"/>
      <c r="F27" s="51" t="s">
        <v>329</v>
      </c>
    </row>
    <row r="28" spans="1:6" ht="24.75" customHeight="1" x14ac:dyDescent="0.25">
      <c r="A28" s="58" t="s">
        <v>177</v>
      </c>
      <c r="B28" s="59" t="s">
        <v>3</v>
      </c>
      <c r="C28" s="59" t="s">
        <v>4</v>
      </c>
      <c r="D28" s="60" t="s">
        <v>5</v>
      </c>
      <c r="E28" s="60" t="s">
        <v>324</v>
      </c>
      <c r="F28" s="60" t="s">
        <v>325</v>
      </c>
    </row>
    <row r="29" spans="1:6" ht="15" customHeight="1" x14ac:dyDescent="0.25">
      <c r="A29" s="61" t="s">
        <v>6</v>
      </c>
      <c r="B29" s="108" t="s">
        <v>187</v>
      </c>
      <c r="C29" s="108"/>
      <c r="D29" s="108"/>
      <c r="E29" s="108"/>
      <c r="F29" s="108"/>
    </row>
    <row r="30" spans="1:6" ht="12.75" x14ac:dyDescent="0.25">
      <c r="A30" s="47" t="s">
        <v>7</v>
      </c>
      <c r="B30" s="48" t="s">
        <v>211</v>
      </c>
      <c r="C30" s="49" t="s">
        <v>15</v>
      </c>
      <c r="D30" s="50">
        <v>6</v>
      </c>
      <c r="E30" s="52">
        <v>0</v>
      </c>
      <c r="F30" s="62">
        <f>(E30*D30)</f>
        <v>0</v>
      </c>
    </row>
    <row r="31" spans="1:6" ht="12.75" x14ac:dyDescent="0.25">
      <c r="A31" s="103" t="s">
        <v>200</v>
      </c>
      <c r="B31" s="104"/>
      <c r="C31" s="104"/>
      <c r="D31" s="104"/>
      <c r="E31" s="105"/>
      <c r="F31" s="63">
        <f>SUM(F30)</f>
        <v>0</v>
      </c>
    </row>
    <row r="32" spans="1:6" ht="13.5" customHeight="1" x14ac:dyDescent="0.25">
      <c r="A32" s="61" t="s">
        <v>8</v>
      </c>
      <c r="B32" s="109" t="s">
        <v>201</v>
      </c>
      <c r="C32" s="106"/>
      <c r="D32" s="106"/>
      <c r="E32" s="106"/>
      <c r="F32" s="107"/>
    </row>
    <row r="33" spans="1:6" ht="12.75" x14ac:dyDescent="0.25">
      <c r="A33" s="47" t="s">
        <v>9</v>
      </c>
      <c r="B33" s="48" t="s">
        <v>212</v>
      </c>
      <c r="C33" s="49" t="s">
        <v>15</v>
      </c>
      <c r="D33" s="64">
        <v>9.4</v>
      </c>
      <c r="E33" s="53">
        <v>0</v>
      </c>
      <c r="F33" s="62">
        <f>(E33*D33)</f>
        <v>0</v>
      </c>
    </row>
    <row r="34" spans="1:6" ht="12.75" x14ac:dyDescent="0.25">
      <c r="A34" s="47" t="s">
        <v>85</v>
      </c>
      <c r="B34" s="48" t="s">
        <v>213</v>
      </c>
      <c r="C34" s="49" t="s">
        <v>50</v>
      </c>
      <c r="D34" s="64">
        <v>9.84</v>
      </c>
      <c r="E34" s="53">
        <v>0</v>
      </c>
      <c r="F34" s="62">
        <f t="shared" ref="F34:F93" si="0">(E34*D34)</f>
        <v>0</v>
      </c>
    </row>
    <row r="35" spans="1:6" ht="25.5" x14ac:dyDescent="0.25">
      <c r="A35" s="47" t="s">
        <v>86</v>
      </c>
      <c r="B35" s="48" t="s">
        <v>52</v>
      </c>
      <c r="C35" s="49" t="s">
        <v>50</v>
      </c>
      <c r="D35" s="64">
        <v>9.84</v>
      </c>
      <c r="E35" s="53">
        <v>0</v>
      </c>
      <c r="F35" s="62">
        <f t="shared" si="0"/>
        <v>0</v>
      </c>
    </row>
    <row r="36" spans="1:6" ht="25.5" x14ac:dyDescent="0.25">
      <c r="A36" s="47" t="s">
        <v>87</v>
      </c>
      <c r="B36" s="48" t="s">
        <v>214</v>
      </c>
      <c r="C36" s="49" t="s">
        <v>50</v>
      </c>
      <c r="D36" s="64">
        <v>10.8</v>
      </c>
      <c r="E36" s="53">
        <v>0</v>
      </c>
      <c r="F36" s="62">
        <f t="shared" si="0"/>
        <v>0</v>
      </c>
    </row>
    <row r="37" spans="1:6" ht="25.5" x14ac:dyDescent="0.25">
      <c r="A37" s="47" t="s">
        <v>88</v>
      </c>
      <c r="B37" s="48" t="s">
        <v>215</v>
      </c>
      <c r="C37" s="49" t="s">
        <v>50</v>
      </c>
      <c r="D37" s="64">
        <v>10.8</v>
      </c>
      <c r="E37" s="53">
        <v>0</v>
      </c>
      <c r="F37" s="62">
        <f t="shared" si="0"/>
        <v>0</v>
      </c>
    </row>
    <row r="38" spans="1:6" ht="12.75" x14ac:dyDescent="0.25">
      <c r="A38" s="47" t="s">
        <v>89</v>
      </c>
      <c r="B38" s="48" t="s">
        <v>216</v>
      </c>
      <c r="C38" s="49" t="s">
        <v>15</v>
      </c>
      <c r="D38" s="64">
        <v>216</v>
      </c>
      <c r="E38" s="53">
        <v>0</v>
      </c>
      <c r="F38" s="62">
        <f t="shared" si="0"/>
        <v>0</v>
      </c>
    </row>
    <row r="39" spans="1:6" ht="12.75" x14ac:dyDescent="0.25">
      <c r="A39" s="47" t="s">
        <v>90</v>
      </c>
      <c r="B39" s="48" t="s">
        <v>217</v>
      </c>
      <c r="C39" s="49" t="s">
        <v>15</v>
      </c>
      <c r="D39" s="64">
        <v>201.6</v>
      </c>
      <c r="E39" s="53">
        <v>0</v>
      </c>
      <c r="F39" s="62">
        <f t="shared" si="0"/>
        <v>0</v>
      </c>
    </row>
    <row r="40" spans="1:6" ht="12.75" x14ac:dyDescent="0.25">
      <c r="A40" s="47" t="s">
        <v>91</v>
      </c>
      <c r="B40" s="48" t="s">
        <v>218</v>
      </c>
      <c r="C40" s="49" t="s">
        <v>15</v>
      </c>
      <c r="D40" s="64">
        <v>201.6</v>
      </c>
      <c r="E40" s="53">
        <v>0</v>
      </c>
      <c r="F40" s="62">
        <f t="shared" si="0"/>
        <v>0</v>
      </c>
    </row>
    <row r="41" spans="1:6" ht="38.25" x14ac:dyDescent="0.25">
      <c r="A41" s="47" t="s">
        <v>92</v>
      </c>
      <c r="B41" s="48" t="s">
        <v>219</v>
      </c>
      <c r="C41" s="49" t="s">
        <v>15</v>
      </c>
      <c r="D41" s="64">
        <v>7.5</v>
      </c>
      <c r="E41" s="53">
        <v>0</v>
      </c>
      <c r="F41" s="62">
        <f t="shared" si="0"/>
        <v>0</v>
      </c>
    </row>
    <row r="42" spans="1:6" ht="38.25" x14ac:dyDescent="0.25">
      <c r="A42" s="47" t="s">
        <v>93</v>
      </c>
      <c r="B42" s="48" t="s">
        <v>220</v>
      </c>
      <c r="C42" s="49" t="s">
        <v>15</v>
      </c>
      <c r="D42" s="64">
        <v>7.5</v>
      </c>
      <c r="E42" s="53">
        <v>0</v>
      </c>
      <c r="F42" s="62">
        <f t="shared" si="0"/>
        <v>0</v>
      </c>
    </row>
    <row r="43" spans="1:6" ht="25.5" x14ac:dyDescent="0.25">
      <c r="A43" s="47" t="s">
        <v>94</v>
      </c>
      <c r="B43" s="65" t="s">
        <v>21</v>
      </c>
      <c r="C43" s="49" t="s">
        <v>15</v>
      </c>
      <c r="D43" s="64">
        <v>9</v>
      </c>
      <c r="E43" s="53">
        <v>0</v>
      </c>
      <c r="F43" s="62">
        <f t="shared" si="0"/>
        <v>0</v>
      </c>
    </row>
    <row r="44" spans="1:6" ht="25.5" x14ac:dyDescent="0.25">
      <c r="A44" s="47" t="s">
        <v>95</v>
      </c>
      <c r="B44" s="48" t="s">
        <v>22</v>
      </c>
      <c r="C44" s="49" t="s">
        <v>221</v>
      </c>
      <c r="D44" s="64">
        <v>6</v>
      </c>
      <c r="E44" s="53">
        <v>0</v>
      </c>
      <c r="F44" s="62">
        <f t="shared" si="0"/>
        <v>0</v>
      </c>
    </row>
    <row r="45" spans="1:6" ht="25.5" x14ac:dyDescent="0.25">
      <c r="A45" s="47" t="s">
        <v>96</v>
      </c>
      <c r="B45" s="48" t="s">
        <v>222</v>
      </c>
      <c r="C45" s="49" t="s">
        <v>221</v>
      </c>
      <c r="D45" s="64">
        <v>6</v>
      </c>
      <c r="E45" s="53">
        <v>0</v>
      </c>
      <c r="F45" s="62">
        <f t="shared" si="0"/>
        <v>0</v>
      </c>
    </row>
    <row r="46" spans="1:6" ht="12.75" x14ac:dyDescent="0.25">
      <c r="A46" s="47" t="s">
        <v>97</v>
      </c>
      <c r="B46" s="48" t="s">
        <v>223</v>
      </c>
      <c r="C46" s="49" t="s">
        <v>221</v>
      </c>
      <c r="D46" s="64">
        <v>6</v>
      </c>
      <c r="E46" s="53">
        <v>0</v>
      </c>
      <c r="F46" s="62">
        <f t="shared" si="0"/>
        <v>0</v>
      </c>
    </row>
    <row r="47" spans="1:6" ht="25.5" x14ac:dyDescent="0.25">
      <c r="A47" s="47" t="s">
        <v>98</v>
      </c>
      <c r="B47" s="48" t="s">
        <v>224</v>
      </c>
      <c r="C47" s="49" t="s">
        <v>58</v>
      </c>
      <c r="D47" s="64">
        <v>28</v>
      </c>
      <c r="E47" s="53">
        <v>0</v>
      </c>
      <c r="F47" s="62">
        <f t="shared" si="0"/>
        <v>0</v>
      </c>
    </row>
    <row r="48" spans="1:6" ht="25.5" x14ac:dyDescent="0.25">
      <c r="A48" s="47" t="s">
        <v>99</v>
      </c>
      <c r="B48" s="48" t="s">
        <v>225</v>
      </c>
      <c r="C48" s="49" t="s">
        <v>58</v>
      </c>
      <c r="D48" s="64">
        <v>24</v>
      </c>
      <c r="E48" s="53">
        <v>0</v>
      </c>
      <c r="F48" s="62">
        <f t="shared" si="0"/>
        <v>0</v>
      </c>
    </row>
    <row r="49" spans="1:6" ht="25.5" x14ac:dyDescent="0.25">
      <c r="A49" s="47" t="s">
        <v>100</v>
      </c>
      <c r="B49" s="48" t="s">
        <v>226</v>
      </c>
      <c r="C49" s="49" t="s">
        <v>58</v>
      </c>
      <c r="D49" s="64">
        <v>100</v>
      </c>
      <c r="E49" s="53">
        <v>0</v>
      </c>
      <c r="F49" s="62">
        <f t="shared" si="0"/>
        <v>0</v>
      </c>
    </row>
    <row r="50" spans="1:6" ht="12.75" x14ac:dyDescent="0.25">
      <c r="A50" s="47" t="s">
        <v>101</v>
      </c>
      <c r="B50" s="48" t="s">
        <v>227</v>
      </c>
      <c r="C50" s="49" t="s">
        <v>221</v>
      </c>
      <c r="D50" s="64">
        <v>6</v>
      </c>
      <c r="E50" s="53">
        <v>0</v>
      </c>
      <c r="F50" s="62">
        <f t="shared" si="0"/>
        <v>0</v>
      </c>
    </row>
    <row r="51" spans="1:6" ht="12.75" x14ac:dyDescent="0.25">
      <c r="A51" s="47" t="s">
        <v>102</v>
      </c>
      <c r="B51" s="48" t="s">
        <v>228</v>
      </c>
      <c r="C51" s="49" t="s">
        <v>221</v>
      </c>
      <c r="D51" s="64">
        <v>6</v>
      </c>
      <c r="E51" s="53">
        <v>0</v>
      </c>
      <c r="F51" s="62">
        <f t="shared" si="0"/>
        <v>0</v>
      </c>
    </row>
    <row r="52" spans="1:6" ht="12.75" x14ac:dyDescent="0.25">
      <c r="A52" s="47" t="s">
        <v>103</v>
      </c>
      <c r="B52" s="48" t="s">
        <v>23</v>
      </c>
      <c r="C52" s="49" t="s">
        <v>15</v>
      </c>
      <c r="D52" s="64">
        <v>216</v>
      </c>
      <c r="E52" s="53">
        <v>0</v>
      </c>
      <c r="F52" s="62">
        <f t="shared" si="0"/>
        <v>0</v>
      </c>
    </row>
    <row r="53" spans="1:6" ht="12.75" x14ac:dyDescent="0.25">
      <c r="A53" s="47" t="s">
        <v>104</v>
      </c>
      <c r="B53" s="48" t="s">
        <v>229</v>
      </c>
      <c r="C53" s="49" t="s">
        <v>15</v>
      </c>
      <c r="D53" s="64">
        <v>201.6</v>
      </c>
      <c r="E53" s="53">
        <v>0</v>
      </c>
      <c r="F53" s="62">
        <f t="shared" si="0"/>
        <v>0</v>
      </c>
    </row>
    <row r="54" spans="1:6" ht="25.5" x14ac:dyDescent="0.25">
      <c r="A54" s="47" t="s">
        <v>105</v>
      </c>
      <c r="B54" s="48" t="s">
        <v>230</v>
      </c>
      <c r="C54" s="49" t="s">
        <v>50</v>
      </c>
      <c r="D54" s="64">
        <v>8.94</v>
      </c>
      <c r="E54" s="53">
        <v>0</v>
      </c>
      <c r="F54" s="62">
        <f t="shared" si="0"/>
        <v>0</v>
      </c>
    </row>
    <row r="55" spans="1:6" ht="12.75" x14ac:dyDescent="0.25">
      <c r="A55" s="47" t="s">
        <v>106</v>
      </c>
      <c r="B55" s="48" t="s">
        <v>24</v>
      </c>
      <c r="C55" s="49" t="s">
        <v>221</v>
      </c>
      <c r="D55" s="64">
        <v>6</v>
      </c>
      <c r="E55" s="53">
        <v>0</v>
      </c>
      <c r="F55" s="62">
        <f t="shared" si="0"/>
        <v>0</v>
      </c>
    </row>
    <row r="56" spans="1:6" ht="12.75" x14ac:dyDescent="0.25">
      <c r="A56" s="103" t="s">
        <v>204</v>
      </c>
      <c r="B56" s="104"/>
      <c r="C56" s="104"/>
      <c r="D56" s="104"/>
      <c r="E56" s="105"/>
      <c r="F56" s="63">
        <f>SUM(F33:F55)</f>
        <v>0</v>
      </c>
    </row>
    <row r="57" spans="1:6" ht="15" customHeight="1" x14ac:dyDescent="0.25">
      <c r="A57" s="61" t="s">
        <v>10</v>
      </c>
      <c r="B57" s="106" t="s">
        <v>196</v>
      </c>
      <c r="C57" s="106"/>
      <c r="D57" s="106"/>
      <c r="E57" s="106"/>
      <c r="F57" s="107"/>
    </row>
    <row r="58" spans="1:6" ht="25.5" x14ac:dyDescent="0.25">
      <c r="A58" s="47" t="s">
        <v>11</v>
      </c>
      <c r="B58" s="48" t="s">
        <v>231</v>
      </c>
      <c r="C58" s="49" t="s">
        <v>15</v>
      </c>
      <c r="D58" s="50">
        <v>133.63</v>
      </c>
      <c r="E58" s="53">
        <v>0</v>
      </c>
      <c r="F58" s="62">
        <f t="shared" si="0"/>
        <v>0</v>
      </c>
    </row>
    <row r="59" spans="1:6" ht="25.5" x14ac:dyDescent="0.25">
      <c r="A59" s="47" t="s">
        <v>12</v>
      </c>
      <c r="B59" s="48" t="s">
        <v>232</v>
      </c>
      <c r="C59" s="49" t="s">
        <v>233</v>
      </c>
      <c r="D59" s="50">
        <v>321.69</v>
      </c>
      <c r="E59" s="53">
        <v>0</v>
      </c>
      <c r="F59" s="62">
        <f t="shared" si="0"/>
        <v>0</v>
      </c>
    </row>
    <row r="60" spans="1:6" ht="12.75" x14ac:dyDescent="0.25">
      <c r="A60" s="47" t="s">
        <v>13</v>
      </c>
      <c r="B60" s="48" t="s">
        <v>212</v>
      </c>
      <c r="C60" s="49" t="s">
        <v>15</v>
      </c>
      <c r="D60" s="50">
        <v>9.8000000000000007</v>
      </c>
      <c r="E60" s="53">
        <v>0</v>
      </c>
      <c r="F60" s="62">
        <f t="shared" si="0"/>
        <v>0</v>
      </c>
    </row>
    <row r="61" spans="1:6" ht="25.5" x14ac:dyDescent="0.25">
      <c r="A61" s="47" t="s">
        <v>14</v>
      </c>
      <c r="B61" s="48" t="s">
        <v>52</v>
      </c>
      <c r="C61" s="49" t="s">
        <v>50</v>
      </c>
      <c r="D61" s="50">
        <v>8.16</v>
      </c>
      <c r="E61" s="53">
        <v>0</v>
      </c>
      <c r="F61" s="62">
        <f t="shared" si="0"/>
        <v>0</v>
      </c>
    </row>
    <row r="62" spans="1:6" ht="12.75" x14ac:dyDescent="0.25">
      <c r="A62" s="47" t="s">
        <v>107</v>
      </c>
      <c r="B62" s="48" t="s">
        <v>213</v>
      </c>
      <c r="C62" s="49" t="s">
        <v>50</v>
      </c>
      <c r="D62" s="50">
        <v>8.16</v>
      </c>
      <c r="E62" s="53">
        <v>0</v>
      </c>
      <c r="F62" s="62">
        <f t="shared" si="0"/>
        <v>0</v>
      </c>
    </row>
    <row r="63" spans="1:6" ht="12.75" x14ac:dyDescent="0.25">
      <c r="A63" s="47" t="s">
        <v>108</v>
      </c>
      <c r="B63" s="48" t="s">
        <v>217</v>
      </c>
      <c r="C63" s="49" t="s">
        <v>15</v>
      </c>
      <c r="D63" s="50">
        <v>273.72000000000003</v>
      </c>
      <c r="E63" s="53">
        <v>0</v>
      </c>
      <c r="F63" s="62">
        <f t="shared" si="0"/>
        <v>0</v>
      </c>
    </row>
    <row r="64" spans="1:6" ht="12.75" x14ac:dyDescent="0.25">
      <c r="A64" s="47" t="s">
        <v>109</v>
      </c>
      <c r="B64" s="48" t="s">
        <v>218</v>
      </c>
      <c r="C64" s="49" t="s">
        <v>15</v>
      </c>
      <c r="D64" s="50">
        <v>79.239999999999995</v>
      </c>
      <c r="E64" s="53">
        <v>0</v>
      </c>
      <c r="F64" s="62">
        <f t="shared" si="0"/>
        <v>0</v>
      </c>
    </row>
    <row r="65" spans="1:6" ht="12.75" x14ac:dyDescent="0.25">
      <c r="A65" s="47" t="s">
        <v>110</v>
      </c>
      <c r="B65" s="48" t="s">
        <v>234</v>
      </c>
      <c r="C65" s="49" t="s">
        <v>15</v>
      </c>
      <c r="D65" s="50">
        <v>194.48</v>
      </c>
      <c r="E65" s="53">
        <v>0</v>
      </c>
      <c r="F65" s="62">
        <f t="shared" si="0"/>
        <v>0</v>
      </c>
    </row>
    <row r="66" spans="1:6" ht="12.75" x14ac:dyDescent="0.25">
      <c r="A66" s="47" t="s">
        <v>111</v>
      </c>
      <c r="B66" s="48" t="s">
        <v>213</v>
      </c>
      <c r="C66" s="49" t="s">
        <v>50</v>
      </c>
      <c r="D66" s="50">
        <v>2.1</v>
      </c>
      <c r="E66" s="53">
        <v>0</v>
      </c>
      <c r="F66" s="62">
        <f t="shared" si="0"/>
        <v>0</v>
      </c>
    </row>
    <row r="67" spans="1:6" ht="38.25" x14ac:dyDescent="0.25">
      <c r="A67" s="47" t="s">
        <v>112</v>
      </c>
      <c r="B67" s="48" t="s">
        <v>219</v>
      </c>
      <c r="C67" s="49" t="s">
        <v>15</v>
      </c>
      <c r="D67" s="50">
        <v>130</v>
      </c>
      <c r="E67" s="53">
        <v>0</v>
      </c>
      <c r="F67" s="62">
        <f t="shared" si="0"/>
        <v>0</v>
      </c>
    </row>
    <row r="68" spans="1:6" ht="38.25" x14ac:dyDescent="0.25">
      <c r="A68" s="47" t="s">
        <v>113</v>
      </c>
      <c r="B68" s="48" t="s">
        <v>220</v>
      </c>
      <c r="C68" s="49" t="s">
        <v>15</v>
      </c>
      <c r="D68" s="50">
        <v>130</v>
      </c>
      <c r="E68" s="53">
        <v>0</v>
      </c>
      <c r="F68" s="62">
        <f t="shared" si="0"/>
        <v>0</v>
      </c>
    </row>
    <row r="69" spans="1:6" ht="51" x14ac:dyDescent="0.25">
      <c r="A69" s="47" t="s">
        <v>114</v>
      </c>
      <c r="B69" s="48" t="s">
        <v>235</v>
      </c>
      <c r="C69" s="49" t="s">
        <v>15</v>
      </c>
      <c r="D69" s="50">
        <v>40</v>
      </c>
      <c r="E69" s="53">
        <v>0</v>
      </c>
      <c r="F69" s="62">
        <f t="shared" si="0"/>
        <v>0</v>
      </c>
    </row>
    <row r="70" spans="1:6" ht="38.25" x14ac:dyDescent="0.25">
      <c r="A70" s="47" t="s">
        <v>115</v>
      </c>
      <c r="B70" s="48" t="s">
        <v>236</v>
      </c>
      <c r="C70" s="49" t="s">
        <v>15</v>
      </c>
      <c r="D70" s="50">
        <v>40</v>
      </c>
      <c r="E70" s="53">
        <v>0</v>
      </c>
      <c r="F70" s="62">
        <f t="shared" si="0"/>
        <v>0</v>
      </c>
    </row>
    <row r="71" spans="1:6" ht="25.5" x14ac:dyDescent="0.25">
      <c r="A71" s="47" t="s">
        <v>116</v>
      </c>
      <c r="B71" s="48" t="s">
        <v>237</v>
      </c>
      <c r="C71" s="49" t="s">
        <v>15</v>
      </c>
      <c r="D71" s="50">
        <v>72.8</v>
      </c>
      <c r="E71" s="53">
        <v>0</v>
      </c>
      <c r="F71" s="62">
        <f t="shared" si="0"/>
        <v>0</v>
      </c>
    </row>
    <row r="72" spans="1:6" ht="12.75" x14ac:dyDescent="0.25">
      <c r="A72" s="47" t="s">
        <v>117</v>
      </c>
      <c r="B72" s="48" t="s">
        <v>238</v>
      </c>
      <c r="C72" s="49" t="s">
        <v>15</v>
      </c>
      <c r="D72" s="50">
        <v>72.8</v>
      </c>
      <c r="E72" s="53">
        <v>0</v>
      </c>
      <c r="F72" s="62">
        <f t="shared" si="0"/>
        <v>0</v>
      </c>
    </row>
    <row r="73" spans="1:6" ht="25.5" x14ac:dyDescent="0.25">
      <c r="A73" s="47" t="s">
        <v>118</v>
      </c>
      <c r="B73" s="48" t="s">
        <v>239</v>
      </c>
      <c r="C73" s="49" t="s">
        <v>58</v>
      </c>
      <c r="D73" s="50">
        <v>23.14</v>
      </c>
      <c r="E73" s="53">
        <v>0</v>
      </c>
      <c r="F73" s="62">
        <f t="shared" si="0"/>
        <v>0</v>
      </c>
    </row>
    <row r="74" spans="1:6" ht="25.5" x14ac:dyDescent="0.25">
      <c r="A74" s="47" t="s">
        <v>119</v>
      </c>
      <c r="B74" s="48" t="s">
        <v>240</v>
      </c>
      <c r="C74" s="49" t="s">
        <v>15</v>
      </c>
      <c r="D74" s="50">
        <v>42</v>
      </c>
      <c r="E74" s="53">
        <v>0</v>
      </c>
      <c r="F74" s="62">
        <f t="shared" si="0"/>
        <v>0</v>
      </c>
    </row>
    <row r="75" spans="1:6" ht="12.75" x14ac:dyDescent="0.25">
      <c r="A75" s="47" t="s">
        <v>120</v>
      </c>
      <c r="B75" s="48" t="s">
        <v>241</v>
      </c>
      <c r="C75" s="49" t="s">
        <v>15</v>
      </c>
      <c r="D75" s="50">
        <v>8.1</v>
      </c>
      <c r="E75" s="53">
        <v>0</v>
      </c>
      <c r="F75" s="62">
        <f t="shared" si="0"/>
        <v>0</v>
      </c>
    </row>
    <row r="76" spans="1:6" ht="27.75" customHeight="1" x14ac:dyDescent="0.25">
      <c r="A76" s="47" t="s">
        <v>121</v>
      </c>
      <c r="B76" s="48" t="s">
        <v>242</v>
      </c>
      <c r="C76" s="49" t="s">
        <v>221</v>
      </c>
      <c r="D76" s="50">
        <v>6</v>
      </c>
      <c r="E76" s="53">
        <v>0</v>
      </c>
      <c r="F76" s="62">
        <f t="shared" si="0"/>
        <v>0</v>
      </c>
    </row>
    <row r="77" spans="1:6" ht="25.5" x14ac:dyDescent="0.25">
      <c r="A77" s="47" t="s">
        <v>122</v>
      </c>
      <c r="B77" s="48" t="s">
        <v>243</v>
      </c>
      <c r="C77" s="49" t="s">
        <v>15</v>
      </c>
      <c r="D77" s="50">
        <v>5.25</v>
      </c>
      <c r="E77" s="53">
        <v>0</v>
      </c>
      <c r="F77" s="62">
        <f t="shared" si="0"/>
        <v>0</v>
      </c>
    </row>
    <row r="78" spans="1:6" ht="25.5" x14ac:dyDescent="0.25">
      <c r="A78" s="47" t="s">
        <v>123</v>
      </c>
      <c r="B78" s="66" t="s">
        <v>21</v>
      </c>
      <c r="C78" s="49" t="s">
        <v>15</v>
      </c>
      <c r="D78" s="50">
        <v>3.53</v>
      </c>
      <c r="E78" s="53">
        <v>0</v>
      </c>
      <c r="F78" s="62">
        <f t="shared" si="0"/>
        <v>0</v>
      </c>
    </row>
    <row r="79" spans="1:6" ht="12.75" x14ac:dyDescent="0.25">
      <c r="A79" s="47" t="s">
        <v>124</v>
      </c>
      <c r="B79" s="48" t="s">
        <v>244</v>
      </c>
      <c r="C79" s="49" t="s">
        <v>221</v>
      </c>
      <c r="D79" s="50">
        <v>6</v>
      </c>
      <c r="E79" s="53">
        <v>0</v>
      </c>
      <c r="F79" s="62">
        <f t="shared" si="0"/>
        <v>0</v>
      </c>
    </row>
    <row r="80" spans="1:6" ht="25.5" x14ac:dyDescent="0.25">
      <c r="A80" s="47" t="s">
        <v>125</v>
      </c>
      <c r="B80" s="48" t="s">
        <v>30</v>
      </c>
      <c r="C80" s="49" t="s">
        <v>221</v>
      </c>
      <c r="D80" s="50">
        <v>6</v>
      </c>
      <c r="E80" s="53">
        <v>0</v>
      </c>
      <c r="F80" s="62">
        <f t="shared" si="0"/>
        <v>0</v>
      </c>
    </row>
    <row r="81" spans="1:6" ht="12.75" x14ac:dyDescent="0.25">
      <c r="A81" s="47" t="s">
        <v>126</v>
      </c>
      <c r="B81" s="48" t="s">
        <v>245</v>
      </c>
      <c r="C81" s="49" t="s">
        <v>221</v>
      </c>
      <c r="D81" s="50">
        <v>3</v>
      </c>
      <c r="E81" s="53">
        <v>0</v>
      </c>
      <c r="F81" s="62">
        <f t="shared" si="0"/>
        <v>0</v>
      </c>
    </row>
    <row r="82" spans="1:6" ht="25.5" x14ac:dyDescent="0.25">
      <c r="A82" s="47" t="s">
        <v>127</v>
      </c>
      <c r="B82" s="48" t="s">
        <v>246</v>
      </c>
      <c r="C82" s="49" t="s">
        <v>221</v>
      </c>
      <c r="D82" s="50">
        <v>2</v>
      </c>
      <c r="E82" s="53">
        <v>0</v>
      </c>
      <c r="F82" s="62">
        <f t="shared" si="0"/>
        <v>0</v>
      </c>
    </row>
    <row r="83" spans="1:6" ht="25.5" x14ac:dyDescent="0.25">
      <c r="A83" s="47" t="s">
        <v>128</v>
      </c>
      <c r="B83" s="48" t="s">
        <v>247</v>
      </c>
      <c r="C83" s="49" t="s">
        <v>221</v>
      </c>
      <c r="D83" s="50">
        <v>7</v>
      </c>
      <c r="E83" s="53">
        <v>0</v>
      </c>
      <c r="F83" s="62">
        <f t="shared" si="0"/>
        <v>0</v>
      </c>
    </row>
    <row r="84" spans="1:6" ht="12.75" customHeight="1" x14ac:dyDescent="0.25">
      <c r="A84" s="47" t="s">
        <v>129</v>
      </c>
      <c r="B84" s="48" t="s">
        <v>248</v>
      </c>
      <c r="C84" s="49" t="s">
        <v>221</v>
      </c>
      <c r="D84" s="50">
        <v>5</v>
      </c>
      <c r="E84" s="53">
        <v>0</v>
      </c>
      <c r="F84" s="62">
        <f t="shared" si="0"/>
        <v>0</v>
      </c>
    </row>
    <row r="85" spans="1:6" ht="39" customHeight="1" x14ac:dyDescent="0.25">
      <c r="A85" s="47" t="s">
        <v>130</v>
      </c>
      <c r="B85" s="48" t="s">
        <v>249</v>
      </c>
      <c r="C85" s="49" t="s">
        <v>221</v>
      </c>
      <c r="D85" s="50">
        <v>7</v>
      </c>
      <c r="E85" s="53">
        <v>0</v>
      </c>
      <c r="F85" s="62">
        <f t="shared" si="0"/>
        <v>0</v>
      </c>
    </row>
    <row r="86" spans="1:6" ht="25.5" x14ac:dyDescent="0.25">
      <c r="A86" s="47" t="s">
        <v>131</v>
      </c>
      <c r="B86" s="48" t="s">
        <v>250</v>
      </c>
      <c r="C86" s="49" t="s">
        <v>221</v>
      </c>
      <c r="D86" s="50">
        <v>6</v>
      </c>
      <c r="E86" s="53">
        <v>0</v>
      </c>
      <c r="F86" s="62">
        <f t="shared" si="0"/>
        <v>0</v>
      </c>
    </row>
    <row r="87" spans="1:6" ht="12.75" x14ac:dyDescent="0.25">
      <c r="A87" s="47" t="s">
        <v>132</v>
      </c>
      <c r="B87" s="48" t="s">
        <v>251</v>
      </c>
      <c r="C87" s="49" t="s">
        <v>221</v>
      </c>
      <c r="D87" s="50">
        <v>6</v>
      </c>
      <c r="E87" s="53">
        <v>0</v>
      </c>
      <c r="F87" s="62">
        <f t="shared" si="0"/>
        <v>0</v>
      </c>
    </row>
    <row r="88" spans="1:6" ht="12.75" x14ac:dyDescent="0.25">
      <c r="A88" s="47" t="s">
        <v>133</v>
      </c>
      <c r="B88" s="48" t="s">
        <v>252</v>
      </c>
      <c r="C88" s="49" t="s">
        <v>221</v>
      </c>
      <c r="D88" s="50">
        <v>6</v>
      </c>
      <c r="E88" s="53">
        <v>0</v>
      </c>
      <c r="F88" s="62">
        <f t="shared" si="0"/>
        <v>0</v>
      </c>
    </row>
    <row r="89" spans="1:6" ht="27" customHeight="1" x14ac:dyDescent="0.25">
      <c r="A89" s="47" t="s">
        <v>134</v>
      </c>
      <c r="B89" s="48" t="s">
        <v>253</v>
      </c>
      <c r="C89" s="49" t="s">
        <v>221</v>
      </c>
      <c r="D89" s="50">
        <v>1</v>
      </c>
      <c r="E89" s="53">
        <v>0</v>
      </c>
      <c r="F89" s="62">
        <f t="shared" si="0"/>
        <v>0</v>
      </c>
    </row>
    <row r="90" spans="1:6" ht="25.5" x14ac:dyDescent="0.25">
      <c r="A90" s="47" t="s">
        <v>135</v>
      </c>
      <c r="B90" s="48" t="s">
        <v>254</v>
      </c>
      <c r="C90" s="49" t="s">
        <v>221</v>
      </c>
      <c r="D90" s="50">
        <v>1</v>
      </c>
      <c r="E90" s="53">
        <v>0</v>
      </c>
      <c r="F90" s="62">
        <f t="shared" si="0"/>
        <v>0</v>
      </c>
    </row>
    <row r="91" spans="1:6" ht="25.5" x14ac:dyDescent="0.25">
      <c r="A91" s="47" t="s">
        <v>136</v>
      </c>
      <c r="B91" s="48" t="s">
        <v>31</v>
      </c>
      <c r="C91" s="49" t="s">
        <v>221</v>
      </c>
      <c r="D91" s="50">
        <v>1</v>
      </c>
      <c r="E91" s="53">
        <v>0</v>
      </c>
      <c r="F91" s="62">
        <f t="shared" si="0"/>
        <v>0</v>
      </c>
    </row>
    <row r="92" spans="1:6" ht="38.25" x14ac:dyDescent="0.25">
      <c r="A92" s="47" t="s">
        <v>137</v>
      </c>
      <c r="B92" s="48" t="s">
        <v>255</v>
      </c>
      <c r="C92" s="49" t="s">
        <v>221</v>
      </c>
      <c r="D92" s="50">
        <v>2</v>
      </c>
      <c r="E92" s="53">
        <v>0</v>
      </c>
      <c r="F92" s="62">
        <f t="shared" si="0"/>
        <v>0</v>
      </c>
    </row>
    <row r="93" spans="1:6" ht="38.25" x14ac:dyDescent="0.25">
      <c r="A93" s="47" t="s">
        <v>138</v>
      </c>
      <c r="B93" s="48" t="s">
        <v>32</v>
      </c>
      <c r="C93" s="49" t="s">
        <v>221</v>
      </c>
      <c r="D93" s="50">
        <v>1</v>
      </c>
      <c r="E93" s="53">
        <v>0</v>
      </c>
      <c r="F93" s="62">
        <f t="shared" si="0"/>
        <v>0</v>
      </c>
    </row>
    <row r="94" spans="1:6" ht="25.5" x14ac:dyDescent="0.25">
      <c r="A94" s="47" t="s">
        <v>139</v>
      </c>
      <c r="B94" s="48" t="s">
        <v>256</v>
      </c>
      <c r="C94" s="49" t="s">
        <v>221</v>
      </c>
      <c r="D94" s="50">
        <v>1</v>
      </c>
      <c r="E94" s="53">
        <v>0</v>
      </c>
      <c r="F94" s="62">
        <f t="shared" ref="F94:F165" si="1">(E94*D94)</f>
        <v>0</v>
      </c>
    </row>
    <row r="95" spans="1:6" ht="12.75" x14ac:dyDescent="0.25">
      <c r="A95" s="47" t="s">
        <v>140</v>
      </c>
      <c r="B95" s="48" t="s">
        <v>229</v>
      </c>
      <c r="C95" s="49" t="s">
        <v>15</v>
      </c>
      <c r="D95" s="50">
        <v>121.24</v>
      </c>
      <c r="E95" s="53">
        <v>0</v>
      </c>
      <c r="F95" s="62">
        <f t="shared" si="1"/>
        <v>0</v>
      </c>
    </row>
    <row r="96" spans="1:6" ht="12.75" x14ac:dyDescent="0.25">
      <c r="A96" s="47" t="s">
        <v>141</v>
      </c>
      <c r="B96" s="48" t="s">
        <v>257</v>
      </c>
      <c r="C96" s="49" t="s">
        <v>15</v>
      </c>
      <c r="D96" s="50">
        <v>8.1</v>
      </c>
      <c r="E96" s="53">
        <v>0</v>
      </c>
      <c r="F96" s="62">
        <f t="shared" si="1"/>
        <v>0</v>
      </c>
    </row>
    <row r="97" spans="1:6" ht="25.5" x14ac:dyDescent="0.25">
      <c r="A97" s="47" t="s">
        <v>142</v>
      </c>
      <c r="B97" s="48" t="s">
        <v>258</v>
      </c>
      <c r="C97" s="49" t="s">
        <v>15</v>
      </c>
      <c r="D97" s="50">
        <v>14.4</v>
      </c>
      <c r="E97" s="53">
        <v>0</v>
      </c>
      <c r="F97" s="62">
        <f t="shared" si="1"/>
        <v>0</v>
      </c>
    </row>
    <row r="98" spans="1:6" ht="25.5" x14ac:dyDescent="0.25">
      <c r="A98" s="47" t="s">
        <v>143</v>
      </c>
      <c r="B98" s="48" t="s">
        <v>259</v>
      </c>
      <c r="C98" s="49" t="s">
        <v>221</v>
      </c>
      <c r="D98" s="50">
        <v>2</v>
      </c>
      <c r="E98" s="53">
        <v>0</v>
      </c>
      <c r="F98" s="62">
        <f t="shared" si="1"/>
        <v>0</v>
      </c>
    </row>
    <row r="99" spans="1:6" ht="12.75" x14ac:dyDescent="0.25">
      <c r="A99" s="103" t="s">
        <v>205</v>
      </c>
      <c r="B99" s="104"/>
      <c r="C99" s="104"/>
      <c r="D99" s="104"/>
      <c r="E99" s="105"/>
      <c r="F99" s="67">
        <f>SUM(F58:F98)</f>
        <v>0</v>
      </c>
    </row>
    <row r="100" spans="1:6" ht="15" customHeight="1" x14ac:dyDescent="0.25">
      <c r="A100" s="61" t="s">
        <v>16</v>
      </c>
      <c r="B100" s="106" t="s">
        <v>202</v>
      </c>
      <c r="C100" s="106"/>
      <c r="D100" s="106"/>
      <c r="E100" s="106"/>
      <c r="F100" s="107"/>
    </row>
    <row r="101" spans="1:6" ht="12.75" x14ac:dyDescent="0.25">
      <c r="A101" s="47" t="s">
        <v>17</v>
      </c>
      <c r="B101" s="48" t="s">
        <v>260</v>
      </c>
      <c r="C101" s="49" t="s">
        <v>15</v>
      </c>
      <c r="D101" s="50">
        <v>1615.38</v>
      </c>
      <c r="E101" s="53">
        <v>0</v>
      </c>
      <c r="F101" s="62">
        <f t="shared" si="1"/>
        <v>0</v>
      </c>
    </row>
    <row r="102" spans="1:6" ht="25.5" x14ac:dyDescent="0.25">
      <c r="A102" s="47" t="s">
        <v>18</v>
      </c>
      <c r="B102" s="48" t="s">
        <v>261</v>
      </c>
      <c r="C102" s="49" t="s">
        <v>50</v>
      </c>
      <c r="D102" s="50">
        <v>161.53</v>
      </c>
      <c r="E102" s="53">
        <v>0</v>
      </c>
      <c r="F102" s="62">
        <f t="shared" si="1"/>
        <v>0</v>
      </c>
    </row>
    <row r="103" spans="1:6" ht="12.75" x14ac:dyDescent="0.25">
      <c r="A103" s="47" t="s">
        <v>19</v>
      </c>
      <c r="B103" s="48" t="s">
        <v>262</v>
      </c>
      <c r="C103" s="49" t="s">
        <v>50</v>
      </c>
      <c r="D103" s="50">
        <v>80.760000000000005</v>
      </c>
      <c r="E103" s="53">
        <v>0</v>
      </c>
      <c r="F103" s="62">
        <f t="shared" si="1"/>
        <v>0</v>
      </c>
    </row>
    <row r="104" spans="1:6" ht="12.75" x14ac:dyDescent="0.25">
      <c r="A104" s="47" t="s">
        <v>20</v>
      </c>
      <c r="B104" s="48" t="s">
        <v>49</v>
      </c>
      <c r="C104" s="49" t="s">
        <v>50</v>
      </c>
      <c r="D104" s="50">
        <v>80.760000000000005</v>
      </c>
      <c r="E104" s="53">
        <v>0</v>
      </c>
      <c r="F104" s="62">
        <f t="shared" ref="F104" si="2">(E104*D104)</f>
        <v>0</v>
      </c>
    </row>
    <row r="105" spans="1:6" ht="12.75" x14ac:dyDescent="0.25">
      <c r="A105" s="104" t="s">
        <v>206</v>
      </c>
      <c r="B105" s="104"/>
      <c r="C105" s="104"/>
      <c r="D105" s="104"/>
      <c r="E105" s="105"/>
      <c r="F105" s="67">
        <f>SUM(F101:F104)</f>
        <v>0</v>
      </c>
    </row>
    <row r="106" spans="1:6" ht="15" customHeight="1" x14ac:dyDescent="0.25">
      <c r="A106" s="61" t="s">
        <v>25</v>
      </c>
      <c r="B106" s="106" t="s">
        <v>189</v>
      </c>
      <c r="C106" s="106"/>
      <c r="D106" s="106"/>
      <c r="E106" s="106"/>
      <c r="F106" s="107"/>
    </row>
    <row r="107" spans="1:6" ht="12.75" x14ac:dyDescent="0.25">
      <c r="A107" s="47" t="s">
        <v>26</v>
      </c>
      <c r="B107" s="48" t="s">
        <v>263</v>
      </c>
      <c r="C107" s="49" t="s">
        <v>264</v>
      </c>
      <c r="D107" s="50">
        <v>2</v>
      </c>
      <c r="E107" s="53">
        <v>0</v>
      </c>
      <c r="F107" s="62">
        <f t="shared" si="1"/>
        <v>0</v>
      </c>
    </row>
    <row r="108" spans="1:6" ht="12.75" x14ac:dyDescent="0.25">
      <c r="A108" s="47" t="s">
        <v>27</v>
      </c>
      <c r="B108" s="48" t="s">
        <v>265</v>
      </c>
      <c r="C108" s="49" t="s">
        <v>264</v>
      </c>
      <c r="D108" s="50">
        <v>2</v>
      </c>
      <c r="E108" s="53">
        <v>0</v>
      </c>
      <c r="F108" s="62">
        <f t="shared" si="1"/>
        <v>0</v>
      </c>
    </row>
    <row r="109" spans="1:6" ht="25.5" x14ac:dyDescent="0.25">
      <c r="A109" s="47" t="s">
        <v>28</v>
      </c>
      <c r="B109" s="48" t="s">
        <v>266</v>
      </c>
      <c r="C109" s="49" t="s">
        <v>264</v>
      </c>
      <c r="D109" s="50">
        <v>2</v>
      </c>
      <c r="E109" s="53">
        <v>0</v>
      </c>
      <c r="F109" s="62">
        <f t="shared" si="1"/>
        <v>0</v>
      </c>
    </row>
    <row r="110" spans="1:6" ht="12.75" x14ac:dyDescent="0.25">
      <c r="A110" s="47" t="s">
        <v>29</v>
      </c>
      <c r="B110" s="48" t="s">
        <v>267</v>
      </c>
      <c r="C110" s="49" t="s">
        <v>264</v>
      </c>
      <c r="D110" s="50">
        <v>2</v>
      </c>
      <c r="E110" s="53">
        <v>0</v>
      </c>
      <c r="F110" s="62">
        <f t="shared" si="1"/>
        <v>0</v>
      </c>
    </row>
    <row r="111" spans="1:6" ht="12.75" x14ac:dyDescent="0.25">
      <c r="A111" s="103" t="s">
        <v>207</v>
      </c>
      <c r="B111" s="104"/>
      <c r="C111" s="104"/>
      <c r="D111" s="104"/>
      <c r="E111" s="105"/>
      <c r="F111" s="67">
        <f>SUM(F107:F110)</f>
        <v>0</v>
      </c>
    </row>
    <row r="112" spans="1:6" ht="15" customHeight="1" x14ac:dyDescent="0.25">
      <c r="A112" s="61" t="s">
        <v>33</v>
      </c>
      <c r="B112" s="106" t="s">
        <v>190</v>
      </c>
      <c r="C112" s="106"/>
      <c r="D112" s="106"/>
      <c r="E112" s="106"/>
      <c r="F112" s="107"/>
    </row>
    <row r="113" spans="1:6" ht="12.75" x14ac:dyDescent="0.25">
      <c r="A113" s="47" t="s">
        <v>34</v>
      </c>
      <c r="B113" s="48" t="s">
        <v>45</v>
      </c>
      <c r="C113" s="49" t="s">
        <v>221</v>
      </c>
      <c r="D113" s="50">
        <v>40</v>
      </c>
      <c r="E113" s="53">
        <v>0</v>
      </c>
      <c r="F113" s="62">
        <f t="shared" si="1"/>
        <v>0</v>
      </c>
    </row>
    <row r="114" spans="1:6" ht="12.75" x14ac:dyDescent="0.25">
      <c r="A114" s="47" t="s">
        <v>35</v>
      </c>
      <c r="B114" s="48" t="s">
        <v>47</v>
      </c>
      <c r="C114" s="49" t="s">
        <v>15</v>
      </c>
      <c r="D114" s="50">
        <v>102.9</v>
      </c>
      <c r="E114" s="53">
        <v>0</v>
      </c>
      <c r="F114" s="62">
        <f t="shared" si="1"/>
        <v>0</v>
      </c>
    </row>
    <row r="115" spans="1:6" ht="12.75" x14ac:dyDescent="0.25">
      <c r="A115" s="47" t="s">
        <v>36</v>
      </c>
      <c r="B115" s="48" t="s">
        <v>49</v>
      </c>
      <c r="C115" s="49" t="s">
        <v>50</v>
      </c>
      <c r="D115" s="50">
        <v>6.17</v>
      </c>
      <c r="E115" s="53">
        <v>0</v>
      </c>
      <c r="F115" s="62">
        <f t="shared" si="1"/>
        <v>0</v>
      </c>
    </row>
    <row r="116" spans="1:6" ht="25.5" x14ac:dyDescent="0.25">
      <c r="A116" s="47" t="s">
        <v>37</v>
      </c>
      <c r="B116" s="48" t="s">
        <v>52</v>
      </c>
      <c r="C116" s="49" t="s">
        <v>50</v>
      </c>
      <c r="D116" s="50">
        <v>6.17</v>
      </c>
      <c r="E116" s="53">
        <v>0</v>
      </c>
      <c r="F116" s="62">
        <f t="shared" si="1"/>
        <v>0</v>
      </c>
    </row>
    <row r="117" spans="1:6" ht="25.5" x14ac:dyDescent="0.25">
      <c r="A117" s="47" t="s">
        <v>144</v>
      </c>
      <c r="B117" s="48" t="s">
        <v>261</v>
      </c>
      <c r="C117" s="49" t="s">
        <v>50</v>
      </c>
      <c r="D117" s="50">
        <v>23.56</v>
      </c>
      <c r="E117" s="53">
        <v>0</v>
      </c>
      <c r="F117" s="62">
        <f>(E117*D117)</f>
        <v>0</v>
      </c>
    </row>
    <row r="118" spans="1:6" ht="25.5" x14ac:dyDescent="0.25">
      <c r="A118" s="47" t="s">
        <v>145</v>
      </c>
      <c r="B118" s="48" t="s">
        <v>231</v>
      </c>
      <c r="C118" s="49" t="s">
        <v>15</v>
      </c>
      <c r="D118" s="50">
        <v>6.38</v>
      </c>
      <c r="E118" s="53">
        <v>0</v>
      </c>
      <c r="F118" s="62">
        <f t="shared" si="1"/>
        <v>0</v>
      </c>
    </row>
    <row r="119" spans="1:6" ht="12.75" x14ac:dyDescent="0.25">
      <c r="A119" s="47" t="s">
        <v>146</v>
      </c>
      <c r="B119" s="48" t="s">
        <v>217</v>
      </c>
      <c r="C119" s="49" t="s">
        <v>15</v>
      </c>
      <c r="D119" s="50">
        <v>53.5</v>
      </c>
      <c r="E119" s="53">
        <v>0</v>
      </c>
      <c r="F119" s="62">
        <f t="shared" si="1"/>
        <v>0</v>
      </c>
    </row>
    <row r="120" spans="1:6" ht="13.5" customHeight="1" x14ac:dyDescent="0.25">
      <c r="A120" s="47" t="s">
        <v>147</v>
      </c>
      <c r="B120" s="48" t="s">
        <v>218</v>
      </c>
      <c r="C120" s="49" t="s">
        <v>15</v>
      </c>
      <c r="D120" s="50">
        <v>53.5</v>
      </c>
      <c r="E120" s="53">
        <v>0</v>
      </c>
      <c r="F120" s="62">
        <f t="shared" si="1"/>
        <v>0</v>
      </c>
    </row>
    <row r="121" spans="1:6" ht="25.5" x14ac:dyDescent="0.25">
      <c r="A121" s="47" t="s">
        <v>148</v>
      </c>
      <c r="B121" s="66" t="s">
        <v>59</v>
      </c>
      <c r="C121" s="49" t="s">
        <v>58</v>
      </c>
      <c r="D121" s="50">
        <v>360</v>
      </c>
      <c r="E121" s="53">
        <v>0</v>
      </c>
      <c r="F121" s="62">
        <f t="shared" si="1"/>
        <v>0</v>
      </c>
    </row>
    <row r="122" spans="1:6" ht="25.5" x14ac:dyDescent="0.25">
      <c r="A122" s="47" t="s">
        <v>149</v>
      </c>
      <c r="B122" s="66" t="s">
        <v>61</v>
      </c>
      <c r="C122" s="49" t="s">
        <v>15</v>
      </c>
      <c r="D122" s="50">
        <v>240</v>
      </c>
      <c r="E122" s="53">
        <v>0</v>
      </c>
      <c r="F122" s="62">
        <f t="shared" si="1"/>
        <v>0</v>
      </c>
    </row>
    <row r="123" spans="1:6" ht="15.75" customHeight="1" x14ac:dyDescent="0.25">
      <c r="A123" s="47" t="s">
        <v>150</v>
      </c>
      <c r="B123" s="48" t="s">
        <v>268</v>
      </c>
      <c r="C123" s="49" t="s">
        <v>15</v>
      </c>
      <c r="D123" s="50">
        <v>53.5</v>
      </c>
      <c r="E123" s="53">
        <v>0</v>
      </c>
      <c r="F123" s="62">
        <f t="shared" si="1"/>
        <v>0</v>
      </c>
    </row>
    <row r="124" spans="1:6" ht="12.75" x14ac:dyDescent="0.25">
      <c r="A124" s="47" t="s">
        <v>151</v>
      </c>
      <c r="B124" s="48" t="s">
        <v>269</v>
      </c>
      <c r="C124" s="49" t="s">
        <v>15</v>
      </c>
      <c r="D124" s="50">
        <v>102.9</v>
      </c>
      <c r="E124" s="53">
        <v>0</v>
      </c>
      <c r="F124" s="62">
        <f t="shared" si="1"/>
        <v>0</v>
      </c>
    </row>
    <row r="125" spans="1:6" ht="12.75" x14ac:dyDescent="0.25">
      <c r="A125" s="103" t="s">
        <v>208</v>
      </c>
      <c r="B125" s="104"/>
      <c r="C125" s="104"/>
      <c r="D125" s="104"/>
      <c r="E125" s="105"/>
      <c r="F125" s="67">
        <f>SUM(F113:F124)</f>
        <v>0</v>
      </c>
    </row>
    <row r="126" spans="1:6" ht="15" customHeight="1" x14ac:dyDescent="0.25">
      <c r="A126" s="61" t="s">
        <v>38</v>
      </c>
      <c r="B126" s="106" t="s">
        <v>191</v>
      </c>
      <c r="C126" s="106"/>
      <c r="D126" s="106"/>
      <c r="E126" s="106"/>
      <c r="F126" s="107"/>
    </row>
    <row r="127" spans="1:6" ht="13.5" customHeight="1" x14ac:dyDescent="0.25">
      <c r="A127" s="47" t="s">
        <v>39</v>
      </c>
      <c r="B127" s="48" t="s">
        <v>64</v>
      </c>
      <c r="C127" s="49" t="s">
        <v>221</v>
      </c>
      <c r="D127" s="50">
        <v>4</v>
      </c>
      <c r="E127" s="53">
        <v>0</v>
      </c>
      <c r="F127" s="62">
        <f t="shared" si="1"/>
        <v>0</v>
      </c>
    </row>
    <row r="128" spans="1:6" ht="13.5" customHeight="1" x14ac:dyDescent="0.25">
      <c r="A128" s="47" t="s">
        <v>40</v>
      </c>
      <c r="B128" s="48" t="s">
        <v>65</v>
      </c>
      <c r="C128" s="49" t="s">
        <v>221</v>
      </c>
      <c r="D128" s="50">
        <v>4</v>
      </c>
      <c r="E128" s="53">
        <v>0</v>
      </c>
      <c r="F128" s="62">
        <f t="shared" si="1"/>
        <v>0</v>
      </c>
    </row>
    <row r="129" spans="1:6" ht="13.5" customHeight="1" x14ac:dyDescent="0.25">
      <c r="A129" s="47" t="s">
        <v>41</v>
      </c>
      <c r="B129" s="48" t="s">
        <v>66</v>
      </c>
      <c r="C129" s="49" t="s">
        <v>221</v>
      </c>
      <c r="D129" s="50">
        <v>4</v>
      </c>
      <c r="E129" s="53">
        <v>0</v>
      </c>
      <c r="F129" s="62">
        <f t="shared" si="1"/>
        <v>0</v>
      </c>
    </row>
    <row r="130" spans="1:6" ht="25.5" x14ac:dyDescent="0.25">
      <c r="A130" s="47" t="s">
        <v>42</v>
      </c>
      <c r="B130" s="48" t="s">
        <v>270</v>
      </c>
      <c r="C130" s="49" t="s">
        <v>15</v>
      </c>
      <c r="D130" s="50">
        <v>2000</v>
      </c>
      <c r="E130" s="53">
        <v>0</v>
      </c>
      <c r="F130" s="62">
        <f t="shared" si="1"/>
        <v>0</v>
      </c>
    </row>
    <row r="131" spans="1:6" ht="13.5" customHeight="1" x14ac:dyDescent="0.25">
      <c r="A131" s="47" t="s">
        <v>152</v>
      </c>
      <c r="B131" s="48" t="s">
        <v>271</v>
      </c>
      <c r="C131" s="49" t="s">
        <v>221</v>
      </c>
      <c r="D131" s="50">
        <v>4</v>
      </c>
      <c r="E131" s="53">
        <v>0</v>
      </c>
      <c r="F131" s="62">
        <f t="shared" si="1"/>
        <v>0</v>
      </c>
    </row>
    <row r="132" spans="1:6" ht="15" customHeight="1" x14ac:dyDescent="0.25">
      <c r="A132" s="47" t="s">
        <v>153</v>
      </c>
      <c r="B132" s="48" t="s">
        <v>272</v>
      </c>
      <c r="C132" s="49" t="s">
        <v>221</v>
      </c>
      <c r="D132" s="50">
        <v>8</v>
      </c>
      <c r="E132" s="53">
        <v>0</v>
      </c>
      <c r="F132" s="62">
        <f t="shared" si="1"/>
        <v>0</v>
      </c>
    </row>
    <row r="133" spans="1:6" ht="15.75" customHeight="1" x14ac:dyDescent="0.25">
      <c r="A133" s="47" t="s">
        <v>154</v>
      </c>
      <c r="B133" s="48" t="s">
        <v>67</v>
      </c>
      <c r="C133" s="49" t="s">
        <v>221</v>
      </c>
      <c r="D133" s="50">
        <v>4</v>
      </c>
      <c r="E133" s="53">
        <v>0</v>
      </c>
      <c r="F133" s="62">
        <f t="shared" si="1"/>
        <v>0</v>
      </c>
    </row>
    <row r="134" spans="1:6" ht="16.5" customHeight="1" x14ac:dyDescent="0.25">
      <c r="A134" s="47" t="s">
        <v>155</v>
      </c>
      <c r="B134" s="48" t="s">
        <v>68</v>
      </c>
      <c r="C134" s="49" t="s">
        <v>221</v>
      </c>
      <c r="D134" s="50">
        <v>4</v>
      </c>
      <c r="E134" s="53">
        <v>0</v>
      </c>
      <c r="F134" s="62">
        <f t="shared" si="1"/>
        <v>0</v>
      </c>
    </row>
    <row r="135" spans="1:6" ht="15" customHeight="1" x14ac:dyDescent="0.25">
      <c r="A135" s="47" t="s">
        <v>156</v>
      </c>
      <c r="B135" s="48" t="s">
        <v>69</v>
      </c>
      <c r="C135" s="49" t="s">
        <v>221</v>
      </c>
      <c r="D135" s="50">
        <v>4</v>
      </c>
      <c r="E135" s="53">
        <v>0</v>
      </c>
      <c r="F135" s="62">
        <f t="shared" si="1"/>
        <v>0</v>
      </c>
    </row>
    <row r="136" spans="1:6" ht="14.25" customHeight="1" x14ac:dyDescent="0.25">
      <c r="A136" s="47" t="s">
        <v>157</v>
      </c>
      <c r="B136" s="48" t="s">
        <v>70</v>
      </c>
      <c r="C136" s="49" t="s">
        <v>221</v>
      </c>
      <c r="D136" s="50">
        <v>9</v>
      </c>
      <c r="E136" s="53">
        <v>0</v>
      </c>
      <c r="F136" s="62">
        <f t="shared" si="1"/>
        <v>0</v>
      </c>
    </row>
    <row r="137" spans="1:6" ht="15.75" customHeight="1" x14ac:dyDescent="0.25">
      <c r="A137" s="47" t="s">
        <v>158</v>
      </c>
      <c r="B137" s="48" t="s">
        <v>71</v>
      </c>
      <c r="C137" s="49" t="s">
        <v>221</v>
      </c>
      <c r="D137" s="50">
        <v>3</v>
      </c>
      <c r="E137" s="53">
        <v>0</v>
      </c>
      <c r="F137" s="62">
        <f t="shared" si="1"/>
        <v>0</v>
      </c>
    </row>
    <row r="138" spans="1:6" ht="13.5" customHeight="1" x14ac:dyDescent="0.25">
      <c r="A138" s="47" t="s">
        <v>159</v>
      </c>
      <c r="B138" s="48" t="s">
        <v>72</v>
      </c>
      <c r="C138" s="49" t="s">
        <v>221</v>
      </c>
      <c r="D138" s="50">
        <v>2</v>
      </c>
      <c r="E138" s="53">
        <v>0</v>
      </c>
      <c r="F138" s="62">
        <f t="shared" si="1"/>
        <v>0</v>
      </c>
    </row>
    <row r="139" spans="1:6" ht="15" customHeight="1" x14ac:dyDescent="0.25">
      <c r="A139" s="47" t="s">
        <v>160</v>
      </c>
      <c r="B139" s="48" t="s">
        <v>73</v>
      </c>
      <c r="C139" s="49" t="s">
        <v>221</v>
      </c>
      <c r="D139" s="50">
        <v>1</v>
      </c>
      <c r="E139" s="53">
        <v>0</v>
      </c>
      <c r="F139" s="62">
        <f t="shared" si="1"/>
        <v>0</v>
      </c>
    </row>
    <row r="140" spans="1:6" ht="14.25" customHeight="1" x14ac:dyDescent="0.25">
      <c r="A140" s="47" t="s">
        <v>161</v>
      </c>
      <c r="B140" s="48" t="s">
        <v>74</v>
      </c>
      <c r="C140" s="49" t="s">
        <v>221</v>
      </c>
      <c r="D140" s="50">
        <v>1</v>
      </c>
      <c r="E140" s="53">
        <v>0</v>
      </c>
      <c r="F140" s="62">
        <f t="shared" si="1"/>
        <v>0</v>
      </c>
    </row>
    <row r="141" spans="1:6" ht="12.75" x14ac:dyDescent="0.25">
      <c r="A141" s="103" t="s">
        <v>209</v>
      </c>
      <c r="B141" s="104"/>
      <c r="C141" s="104"/>
      <c r="D141" s="104"/>
      <c r="E141" s="105"/>
      <c r="F141" s="67">
        <f>SUM(F127:F140)</f>
        <v>0</v>
      </c>
    </row>
    <row r="142" spans="1:6" ht="15" customHeight="1" x14ac:dyDescent="0.25">
      <c r="A142" s="61" t="s">
        <v>43</v>
      </c>
      <c r="B142" s="106" t="s">
        <v>192</v>
      </c>
      <c r="C142" s="106"/>
      <c r="D142" s="106"/>
      <c r="E142" s="106"/>
      <c r="F142" s="107"/>
    </row>
    <row r="143" spans="1:6" ht="25.5" x14ac:dyDescent="0.25">
      <c r="A143" s="47" t="s">
        <v>44</v>
      </c>
      <c r="B143" s="48" t="s">
        <v>273</v>
      </c>
      <c r="C143" s="49" t="s">
        <v>221</v>
      </c>
      <c r="D143" s="50">
        <v>3</v>
      </c>
      <c r="E143" s="53">
        <v>0</v>
      </c>
      <c r="F143" s="62">
        <f t="shared" si="1"/>
        <v>0</v>
      </c>
    </row>
    <row r="144" spans="1:6" ht="25.5" x14ac:dyDescent="0.25">
      <c r="A144" s="47" t="s">
        <v>46</v>
      </c>
      <c r="B144" s="48" t="s">
        <v>75</v>
      </c>
      <c r="C144" s="49" t="s">
        <v>221</v>
      </c>
      <c r="D144" s="50">
        <v>34</v>
      </c>
      <c r="E144" s="53">
        <v>0</v>
      </c>
      <c r="F144" s="62">
        <f t="shared" si="1"/>
        <v>0</v>
      </c>
    </row>
    <row r="145" spans="1:6" ht="25.5" x14ac:dyDescent="0.25">
      <c r="A145" s="47" t="s">
        <v>48</v>
      </c>
      <c r="B145" s="48" t="s">
        <v>274</v>
      </c>
      <c r="C145" s="49" t="s">
        <v>221</v>
      </c>
      <c r="D145" s="50">
        <v>3</v>
      </c>
      <c r="E145" s="53">
        <v>0</v>
      </c>
      <c r="F145" s="62">
        <f t="shared" si="1"/>
        <v>0</v>
      </c>
    </row>
    <row r="146" spans="1:6" ht="12.75" x14ac:dyDescent="0.25">
      <c r="A146" s="47" t="s">
        <v>51</v>
      </c>
      <c r="B146" s="48" t="s">
        <v>76</v>
      </c>
      <c r="C146" s="49" t="s">
        <v>221</v>
      </c>
      <c r="D146" s="50">
        <v>7</v>
      </c>
      <c r="E146" s="53">
        <v>0</v>
      </c>
      <c r="F146" s="62">
        <f t="shared" si="1"/>
        <v>0</v>
      </c>
    </row>
    <row r="147" spans="1:6" ht="25.5" x14ac:dyDescent="0.25">
      <c r="A147" s="47" t="s">
        <v>53</v>
      </c>
      <c r="B147" s="48" t="s">
        <v>275</v>
      </c>
      <c r="C147" s="49" t="s">
        <v>221</v>
      </c>
      <c r="D147" s="50">
        <v>8</v>
      </c>
      <c r="E147" s="53">
        <v>0</v>
      </c>
      <c r="F147" s="62">
        <f t="shared" si="1"/>
        <v>0</v>
      </c>
    </row>
    <row r="148" spans="1:6" ht="25.5" x14ac:dyDescent="0.25">
      <c r="A148" s="47" t="s">
        <v>54</v>
      </c>
      <c r="B148" s="48" t="s">
        <v>276</v>
      </c>
      <c r="C148" s="49" t="s">
        <v>221</v>
      </c>
      <c r="D148" s="50">
        <v>24</v>
      </c>
      <c r="E148" s="53">
        <v>0</v>
      </c>
      <c r="F148" s="62">
        <f t="shared" si="1"/>
        <v>0</v>
      </c>
    </row>
    <row r="149" spans="1:6" ht="12.75" x14ac:dyDescent="0.25">
      <c r="A149" s="47" t="s">
        <v>55</v>
      </c>
      <c r="B149" s="48" t="s">
        <v>277</v>
      </c>
      <c r="C149" s="49" t="s">
        <v>221</v>
      </c>
      <c r="D149" s="50">
        <v>9</v>
      </c>
      <c r="E149" s="53">
        <v>0</v>
      </c>
      <c r="F149" s="62">
        <f t="shared" si="1"/>
        <v>0</v>
      </c>
    </row>
    <row r="150" spans="1:6" ht="12.75" x14ac:dyDescent="0.25">
      <c r="A150" s="47" t="s">
        <v>56</v>
      </c>
      <c r="B150" s="48" t="s">
        <v>278</v>
      </c>
      <c r="C150" s="49" t="s">
        <v>264</v>
      </c>
      <c r="D150" s="50">
        <v>30</v>
      </c>
      <c r="E150" s="53">
        <v>0</v>
      </c>
      <c r="F150" s="62">
        <f t="shared" si="1"/>
        <v>0</v>
      </c>
    </row>
    <row r="151" spans="1:6" ht="25.5" x14ac:dyDescent="0.25">
      <c r="A151" s="47" t="s">
        <v>57</v>
      </c>
      <c r="B151" s="48" t="s">
        <v>77</v>
      </c>
      <c r="C151" s="49" t="s">
        <v>221</v>
      </c>
      <c r="D151" s="50">
        <v>40</v>
      </c>
      <c r="E151" s="53">
        <v>0</v>
      </c>
      <c r="F151" s="62">
        <f t="shared" si="1"/>
        <v>0</v>
      </c>
    </row>
    <row r="152" spans="1:6" ht="25.5" x14ac:dyDescent="0.25">
      <c r="A152" s="47" t="s">
        <v>60</v>
      </c>
      <c r="B152" s="48" t="s">
        <v>279</v>
      </c>
      <c r="C152" s="49" t="s">
        <v>58</v>
      </c>
      <c r="D152" s="50">
        <v>600</v>
      </c>
      <c r="E152" s="53">
        <v>0</v>
      </c>
      <c r="F152" s="62">
        <f t="shared" si="1"/>
        <v>0</v>
      </c>
    </row>
    <row r="153" spans="1:6" ht="25.5" x14ac:dyDescent="0.25">
      <c r="A153" s="47" t="s">
        <v>62</v>
      </c>
      <c r="B153" s="48" t="s">
        <v>280</v>
      </c>
      <c r="C153" s="49" t="s">
        <v>58</v>
      </c>
      <c r="D153" s="50">
        <v>200</v>
      </c>
      <c r="E153" s="53">
        <v>0</v>
      </c>
      <c r="F153" s="62">
        <f t="shared" si="1"/>
        <v>0</v>
      </c>
    </row>
    <row r="154" spans="1:6" ht="12.75" x14ac:dyDescent="0.25">
      <c r="A154" s="47" t="s">
        <v>63</v>
      </c>
      <c r="B154" s="48" t="s">
        <v>281</v>
      </c>
      <c r="C154" s="49" t="s">
        <v>221</v>
      </c>
      <c r="D154" s="50">
        <v>33</v>
      </c>
      <c r="E154" s="53">
        <v>0</v>
      </c>
      <c r="F154" s="62">
        <f t="shared" si="1"/>
        <v>0</v>
      </c>
    </row>
    <row r="155" spans="1:6" ht="38.25" x14ac:dyDescent="0.25">
      <c r="A155" s="47" t="s">
        <v>162</v>
      </c>
      <c r="B155" s="48" t="s">
        <v>282</v>
      </c>
      <c r="C155" s="49" t="s">
        <v>221</v>
      </c>
      <c r="D155" s="50">
        <v>6</v>
      </c>
      <c r="E155" s="53">
        <v>0</v>
      </c>
      <c r="F155" s="62">
        <f t="shared" si="1"/>
        <v>0</v>
      </c>
    </row>
    <row r="156" spans="1:6" ht="25.5" x14ac:dyDescent="0.25">
      <c r="A156" s="47" t="s">
        <v>163</v>
      </c>
      <c r="B156" s="48" t="s">
        <v>78</v>
      </c>
      <c r="C156" s="49" t="s">
        <v>58</v>
      </c>
      <c r="D156" s="50">
        <v>2000</v>
      </c>
      <c r="E156" s="53">
        <v>0</v>
      </c>
      <c r="F156" s="62">
        <f t="shared" si="1"/>
        <v>0</v>
      </c>
    </row>
    <row r="157" spans="1:6" ht="25.5" x14ac:dyDescent="0.25">
      <c r="A157" s="47" t="s">
        <v>164</v>
      </c>
      <c r="B157" s="48" t="s">
        <v>79</v>
      </c>
      <c r="C157" s="49" t="s">
        <v>58</v>
      </c>
      <c r="D157" s="50">
        <v>800</v>
      </c>
      <c r="E157" s="53">
        <v>0</v>
      </c>
      <c r="F157" s="62">
        <f t="shared" si="1"/>
        <v>0</v>
      </c>
    </row>
    <row r="158" spans="1:6" ht="12.75" x14ac:dyDescent="0.25">
      <c r="A158" s="47" t="s">
        <v>165</v>
      </c>
      <c r="B158" s="48" t="s">
        <v>283</v>
      </c>
      <c r="C158" s="49" t="s">
        <v>264</v>
      </c>
      <c r="D158" s="50">
        <v>12</v>
      </c>
      <c r="E158" s="53">
        <v>0</v>
      </c>
      <c r="F158" s="62">
        <f t="shared" si="1"/>
        <v>0</v>
      </c>
    </row>
    <row r="159" spans="1:6" ht="25.5" x14ac:dyDescent="0.25">
      <c r="A159" s="47" t="s">
        <v>166</v>
      </c>
      <c r="B159" s="48" t="s">
        <v>284</v>
      </c>
      <c r="C159" s="49" t="s">
        <v>221</v>
      </c>
      <c r="D159" s="50">
        <v>3</v>
      </c>
      <c r="E159" s="53">
        <v>0</v>
      </c>
      <c r="F159" s="62">
        <f t="shared" si="1"/>
        <v>0</v>
      </c>
    </row>
    <row r="160" spans="1:6" ht="25.5" x14ac:dyDescent="0.25">
      <c r="A160" s="47" t="s">
        <v>167</v>
      </c>
      <c r="B160" s="48" t="s">
        <v>285</v>
      </c>
      <c r="C160" s="49" t="s">
        <v>221</v>
      </c>
      <c r="D160" s="50">
        <v>9</v>
      </c>
      <c r="E160" s="53">
        <v>0</v>
      </c>
      <c r="F160" s="62">
        <f t="shared" si="1"/>
        <v>0</v>
      </c>
    </row>
    <row r="161" spans="1:6" ht="25.5" x14ac:dyDescent="0.25">
      <c r="A161" s="47" t="s">
        <v>168</v>
      </c>
      <c r="B161" s="48" t="s">
        <v>80</v>
      </c>
      <c r="C161" s="49" t="s">
        <v>58</v>
      </c>
      <c r="D161" s="50">
        <v>500</v>
      </c>
      <c r="E161" s="53">
        <v>0</v>
      </c>
      <c r="F161" s="62">
        <f t="shared" si="1"/>
        <v>0</v>
      </c>
    </row>
    <row r="162" spans="1:6" ht="25.5" x14ac:dyDescent="0.25">
      <c r="A162" s="47" t="s">
        <v>169</v>
      </c>
      <c r="B162" s="48" t="s">
        <v>81</v>
      </c>
      <c r="C162" s="49" t="s">
        <v>221</v>
      </c>
      <c r="D162" s="50">
        <v>68</v>
      </c>
      <c r="E162" s="53">
        <v>0</v>
      </c>
      <c r="F162" s="62">
        <f t="shared" si="1"/>
        <v>0</v>
      </c>
    </row>
    <row r="163" spans="1:6" ht="38.25" x14ac:dyDescent="0.25">
      <c r="A163" s="47" t="s">
        <v>170</v>
      </c>
      <c r="B163" s="48" t="s">
        <v>286</v>
      </c>
      <c r="C163" s="49" t="s">
        <v>221</v>
      </c>
      <c r="D163" s="50">
        <v>3</v>
      </c>
      <c r="E163" s="53">
        <v>0</v>
      </c>
      <c r="F163" s="62">
        <f t="shared" si="1"/>
        <v>0</v>
      </c>
    </row>
    <row r="164" spans="1:6" ht="25.5" x14ac:dyDescent="0.25">
      <c r="A164" s="47" t="s">
        <v>171</v>
      </c>
      <c r="B164" s="48" t="s">
        <v>82</v>
      </c>
      <c r="C164" s="49" t="s">
        <v>221</v>
      </c>
      <c r="D164" s="50">
        <v>30</v>
      </c>
      <c r="E164" s="53">
        <v>0</v>
      </c>
      <c r="F164" s="62">
        <f t="shared" si="1"/>
        <v>0</v>
      </c>
    </row>
    <row r="165" spans="1:6" ht="25.5" x14ac:dyDescent="0.25">
      <c r="A165" s="47" t="s">
        <v>172</v>
      </c>
      <c r="B165" s="48" t="s">
        <v>83</v>
      </c>
      <c r="C165" s="49" t="s">
        <v>221</v>
      </c>
      <c r="D165" s="50">
        <v>3</v>
      </c>
      <c r="E165" s="53">
        <v>0</v>
      </c>
      <c r="F165" s="62">
        <f t="shared" si="1"/>
        <v>0</v>
      </c>
    </row>
    <row r="166" spans="1:6" ht="12.75" x14ac:dyDescent="0.25">
      <c r="A166" s="47" t="s">
        <v>173</v>
      </c>
      <c r="B166" s="48" t="s">
        <v>84</v>
      </c>
      <c r="C166" s="49" t="s">
        <v>221</v>
      </c>
      <c r="D166" s="50">
        <v>64</v>
      </c>
      <c r="E166" s="53">
        <v>0</v>
      </c>
      <c r="F166" s="62">
        <f t="shared" ref="F166:F168" si="3">(E166*D166)</f>
        <v>0</v>
      </c>
    </row>
    <row r="167" spans="1:6" ht="25.5" x14ac:dyDescent="0.25">
      <c r="A167" s="47" t="s">
        <v>174</v>
      </c>
      <c r="B167" s="48" t="s">
        <v>287</v>
      </c>
      <c r="C167" s="49" t="s">
        <v>221</v>
      </c>
      <c r="D167" s="50">
        <v>10</v>
      </c>
      <c r="E167" s="53">
        <v>0</v>
      </c>
      <c r="F167" s="62">
        <f t="shared" si="3"/>
        <v>0</v>
      </c>
    </row>
    <row r="168" spans="1:6" ht="25.5" x14ac:dyDescent="0.25">
      <c r="A168" s="47" t="s">
        <v>175</v>
      </c>
      <c r="B168" s="48" t="s">
        <v>288</v>
      </c>
      <c r="C168" s="49" t="s">
        <v>58</v>
      </c>
      <c r="D168" s="50">
        <v>90</v>
      </c>
      <c r="E168" s="53">
        <v>0</v>
      </c>
      <c r="F168" s="62">
        <f t="shared" si="3"/>
        <v>0</v>
      </c>
    </row>
    <row r="169" spans="1:6" ht="15" customHeight="1" x14ac:dyDescent="0.25">
      <c r="A169" s="119" t="s">
        <v>210</v>
      </c>
      <c r="B169" s="120"/>
      <c r="C169" s="120"/>
      <c r="D169" s="120"/>
      <c r="E169" s="121"/>
      <c r="F169" s="67">
        <f>SUM(F143:F168)</f>
        <v>0</v>
      </c>
    </row>
    <row r="170" spans="1:6" ht="15" customHeight="1" x14ac:dyDescent="0.25">
      <c r="A170" s="113" t="s">
        <v>203</v>
      </c>
      <c r="B170" s="113"/>
      <c r="C170" s="113"/>
      <c r="D170" s="113"/>
      <c r="E170" s="113"/>
      <c r="F170" s="67">
        <f>(F31+F56+F99+F105+F111+F125+F141+F169)</f>
        <v>0</v>
      </c>
    </row>
    <row r="171" spans="1:6" ht="13.5" customHeight="1" x14ac:dyDescent="0.25">
      <c r="A171" s="114" t="s">
        <v>313</v>
      </c>
      <c r="B171" s="115"/>
      <c r="C171" s="115"/>
      <c r="D171" s="115"/>
      <c r="E171" s="115"/>
      <c r="F171" s="115"/>
    </row>
    <row r="172" spans="1:6" ht="13.5" customHeight="1" x14ac:dyDescent="0.25">
      <c r="A172" s="116" t="s">
        <v>314</v>
      </c>
      <c r="B172" s="116"/>
      <c r="C172" s="116"/>
      <c r="D172" s="116"/>
      <c r="E172" s="116"/>
      <c r="F172" s="116"/>
    </row>
    <row r="173" spans="1:6" ht="12" customHeight="1" x14ac:dyDescent="0.25">
      <c r="A173" s="117" t="s">
        <v>315</v>
      </c>
      <c r="B173" s="117"/>
      <c r="C173" s="118"/>
      <c r="D173" s="118"/>
      <c r="E173" s="117" t="s">
        <v>316</v>
      </c>
      <c r="F173" s="117"/>
    </row>
    <row r="174" spans="1:6" ht="12" customHeight="1" x14ac:dyDescent="0.25">
      <c r="A174" s="111"/>
      <c r="B174" s="111"/>
      <c r="C174" s="111"/>
      <c r="D174" s="111"/>
      <c r="E174" s="111"/>
      <c r="F174" s="111"/>
    </row>
    <row r="175" spans="1:6" ht="12" customHeight="1" x14ac:dyDescent="0.25">
      <c r="A175" s="112" t="s">
        <v>319</v>
      </c>
      <c r="B175" s="112"/>
      <c r="C175" s="73"/>
      <c r="D175" s="74"/>
      <c r="E175" s="74"/>
      <c r="F175" s="75"/>
    </row>
    <row r="176" spans="1:6" ht="12" customHeight="1" x14ac:dyDescent="0.25">
      <c r="A176" s="112" t="s">
        <v>320</v>
      </c>
      <c r="B176" s="112"/>
      <c r="C176" s="73"/>
      <c r="D176" s="74"/>
      <c r="E176" s="74"/>
      <c r="F176" s="75"/>
    </row>
    <row r="177" spans="1:6" ht="12" customHeight="1" x14ac:dyDescent="0.25">
      <c r="A177" s="112" t="s">
        <v>321</v>
      </c>
      <c r="B177" s="112"/>
      <c r="C177" s="73"/>
      <c r="D177" s="74"/>
      <c r="E177" s="74"/>
      <c r="F177" s="75"/>
    </row>
    <row r="178" spans="1:6" ht="12" customHeight="1" x14ac:dyDescent="0.2">
      <c r="A178" s="71" t="s">
        <v>317</v>
      </c>
      <c r="B178" s="72"/>
      <c r="C178" s="76"/>
      <c r="D178" s="77"/>
      <c r="E178" s="77"/>
      <c r="F178" s="78"/>
    </row>
    <row r="179" spans="1:6" ht="12" customHeight="1" x14ac:dyDescent="0.2">
      <c r="A179" s="71" t="s">
        <v>318</v>
      </c>
      <c r="B179" s="72"/>
      <c r="C179" s="76"/>
      <c r="D179" s="77"/>
      <c r="E179" s="77"/>
      <c r="F179" s="78"/>
    </row>
    <row r="180" spans="1:6" ht="12" customHeight="1" x14ac:dyDescent="0.25">
      <c r="A180" s="54"/>
      <c r="B180" s="55"/>
      <c r="C180" s="54"/>
      <c r="D180" s="54"/>
      <c r="E180" s="54"/>
      <c r="F180" s="54"/>
    </row>
    <row r="181" spans="1:6" ht="12" customHeight="1" x14ac:dyDescent="0.25">
      <c r="A181" s="56"/>
      <c r="B181" s="57"/>
      <c r="C181" s="56"/>
      <c r="D181" s="56"/>
      <c r="E181" s="56"/>
      <c r="F181" s="56"/>
    </row>
    <row r="182" spans="1:6" ht="12" customHeight="1" x14ac:dyDescent="0.25">
      <c r="A182" s="56"/>
      <c r="B182" s="57"/>
      <c r="C182" s="56"/>
      <c r="D182" s="56"/>
      <c r="E182" s="56"/>
      <c r="F182" s="56"/>
    </row>
    <row r="183" spans="1:6" ht="12" customHeight="1" x14ac:dyDescent="0.25">
      <c r="A183" s="69" t="s">
        <v>323</v>
      </c>
      <c r="B183" s="69"/>
      <c r="C183" s="69"/>
      <c r="D183" s="69"/>
      <c r="E183" s="69"/>
      <c r="F183" s="69"/>
    </row>
    <row r="184" spans="1:6" ht="12" customHeight="1" x14ac:dyDescent="0.25">
      <c r="A184" s="70" t="s">
        <v>322</v>
      </c>
      <c r="B184" s="70"/>
      <c r="C184" s="70"/>
      <c r="D184" s="70"/>
      <c r="E184" s="70"/>
      <c r="F184" s="70"/>
    </row>
    <row r="185" spans="1:6" ht="12" customHeight="1" x14ac:dyDescent="0.25">
      <c r="A185" s="68"/>
      <c r="B185" s="57"/>
      <c r="C185" s="68"/>
      <c r="D185" s="68"/>
      <c r="E185" s="68"/>
      <c r="F185" s="68"/>
    </row>
    <row r="186" spans="1:6" ht="12" customHeight="1" x14ac:dyDescent="0.25">
      <c r="A186" s="68"/>
      <c r="B186" s="57"/>
      <c r="C186" s="68"/>
      <c r="D186" s="68"/>
      <c r="E186" s="68"/>
      <c r="F186" s="68"/>
    </row>
    <row r="187" spans="1:6" ht="12" customHeight="1" x14ac:dyDescent="0.25"/>
    <row r="188" spans="1:6" ht="12" customHeight="1" x14ac:dyDescent="0.25"/>
    <row r="189" spans="1:6" ht="12" customHeight="1" x14ac:dyDescent="0.25">
      <c r="B189" s="1"/>
    </row>
    <row r="190" spans="1:6" ht="12" customHeight="1" x14ac:dyDescent="0.25">
      <c r="B190" s="1"/>
    </row>
    <row r="191" spans="1:6" ht="12" customHeight="1" x14ac:dyDescent="0.25">
      <c r="B191" s="1"/>
    </row>
    <row r="192" spans="1:6" ht="12" customHeight="1" x14ac:dyDescent="0.25"/>
  </sheetData>
  <sheetProtection algorithmName="SHA-512" hashValue="rfDOm92xs6cKchp0kr23AgsQccYOyOYiGGsSoPv8PrKlgzxvzY2Oqwjk19SlI8G/x0SvVM6WE4mybDnJET1KRw==" saltValue="eaY7APAUoZeX5CqGm57ppw==" spinCount="100000" sheet="1" objects="1" scenarios="1" selectLockedCells="1"/>
  <mergeCells count="80">
    <mergeCell ref="A27:E27"/>
    <mergeCell ref="A174:F174"/>
    <mergeCell ref="A175:B175"/>
    <mergeCell ref="A176:B176"/>
    <mergeCell ref="A177:B177"/>
    <mergeCell ref="A170:E170"/>
    <mergeCell ref="A171:F171"/>
    <mergeCell ref="A172:F172"/>
    <mergeCell ref="A173:B173"/>
    <mergeCell ref="C173:D173"/>
    <mergeCell ref="E173:F173"/>
    <mergeCell ref="A141:E141"/>
    <mergeCell ref="A169:E169"/>
    <mergeCell ref="B126:F126"/>
    <mergeCell ref="A105:E105"/>
    <mergeCell ref="B100:F100"/>
    <mergeCell ref="A111:E111"/>
    <mergeCell ref="B106:F106"/>
    <mergeCell ref="A125:E125"/>
    <mergeCell ref="B112:F112"/>
    <mergeCell ref="B142:F142"/>
    <mergeCell ref="A99:E99"/>
    <mergeCell ref="B57:F57"/>
    <mergeCell ref="B29:F29"/>
    <mergeCell ref="A31:E31"/>
    <mergeCell ref="A56:E56"/>
    <mergeCell ref="B32:F32"/>
    <mergeCell ref="A6:F6"/>
    <mergeCell ref="A1:F1"/>
    <mergeCell ref="A2:F2"/>
    <mergeCell ref="A3:F3"/>
    <mergeCell ref="A4:F4"/>
    <mergeCell ref="A5:F5"/>
    <mergeCell ref="A7:B7"/>
    <mergeCell ref="A8:B8"/>
    <mergeCell ref="A9:B9"/>
    <mergeCell ref="A10:B10"/>
    <mergeCell ref="C7:F7"/>
    <mergeCell ref="C8:F8"/>
    <mergeCell ref="C9:F9"/>
    <mergeCell ref="C10:F10"/>
    <mergeCell ref="A16:B16"/>
    <mergeCell ref="C11:F11"/>
    <mergeCell ref="C12:F12"/>
    <mergeCell ref="C13:F13"/>
    <mergeCell ref="C14:F14"/>
    <mergeCell ref="C16:F16"/>
    <mergeCell ref="A15:F15"/>
    <mergeCell ref="A11:B11"/>
    <mergeCell ref="A12:B12"/>
    <mergeCell ref="A13:B13"/>
    <mergeCell ref="A14:B14"/>
    <mergeCell ref="A17:B17"/>
    <mergeCell ref="A18:B18"/>
    <mergeCell ref="C17:F17"/>
    <mergeCell ref="C18:F18"/>
    <mergeCell ref="A19:F19"/>
    <mergeCell ref="A25:B25"/>
    <mergeCell ref="A26:B26"/>
    <mergeCell ref="C20:F20"/>
    <mergeCell ref="C22:F22"/>
    <mergeCell ref="C23:F23"/>
    <mergeCell ref="C24:F24"/>
    <mergeCell ref="C25:F25"/>
    <mergeCell ref="C26:F26"/>
    <mergeCell ref="A20:B20"/>
    <mergeCell ref="A21:B21"/>
    <mergeCell ref="A22:B22"/>
    <mergeCell ref="A23:B23"/>
    <mergeCell ref="A24:B24"/>
    <mergeCell ref="C21:F21"/>
    <mergeCell ref="A183:F183"/>
    <mergeCell ref="A184:F184"/>
    <mergeCell ref="A178:B178"/>
    <mergeCell ref="A179:B179"/>
    <mergeCell ref="C175:F175"/>
    <mergeCell ref="C176:F176"/>
    <mergeCell ref="C177:F177"/>
    <mergeCell ref="C178:F178"/>
    <mergeCell ref="C179:F179"/>
  </mergeCells>
  <pageMargins left="1.1811023622047245" right="0.19685039370078741" top="2.1653543307086616" bottom="0.78740157480314965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sqref="A1:M1"/>
    </sheetView>
  </sheetViews>
  <sheetFormatPr defaultRowHeight="15" customHeight="1" x14ac:dyDescent="0.25"/>
  <cols>
    <col min="1" max="1" width="6.140625" style="4" customWidth="1"/>
    <col min="2" max="2" width="9.140625" style="4"/>
    <col min="3" max="3" width="15.28515625" style="4" customWidth="1"/>
    <col min="4" max="4" width="12.5703125" style="4" bestFit="1" customWidth="1"/>
    <col min="5" max="5" width="9.42578125" style="4" customWidth="1"/>
    <col min="6" max="6" width="9.85546875" style="4" customWidth="1"/>
    <col min="7" max="8" width="10" style="4" customWidth="1"/>
    <col min="9" max="9" width="10.5703125" style="4" customWidth="1"/>
    <col min="10" max="10" width="12.140625" style="4" customWidth="1"/>
    <col min="11" max="11" width="11.42578125" style="4" customWidth="1"/>
    <col min="12" max="12" width="11.85546875" style="4" customWidth="1"/>
    <col min="13" max="13" width="10.42578125" style="4" customWidth="1"/>
    <col min="14" max="14" width="12.42578125" style="4" customWidth="1"/>
    <col min="15" max="16384" width="9.140625" style="4"/>
  </cols>
  <sheetData>
    <row r="1" spans="1:15" ht="15" customHeight="1" x14ac:dyDescent="0.25">
      <c r="A1" s="122" t="s">
        <v>195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3"/>
    </row>
    <row r="2" spans="1:15" ht="1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5"/>
    </row>
    <row r="3" spans="1:15" ht="15" customHeight="1" x14ac:dyDescent="0.25">
      <c r="A3" s="123" t="s">
        <v>176</v>
      </c>
      <c r="B3" s="123"/>
      <c r="C3" s="123"/>
      <c r="D3" s="123"/>
      <c r="E3" s="124" t="s">
        <v>0</v>
      </c>
      <c r="F3" s="124"/>
      <c r="G3" s="124"/>
      <c r="H3" s="124"/>
      <c r="I3" s="124"/>
      <c r="J3" s="124"/>
      <c r="K3" s="124"/>
      <c r="L3" s="124"/>
      <c r="M3" s="124"/>
      <c r="N3" s="6"/>
      <c r="O3" s="7"/>
    </row>
    <row r="4" spans="1:15" ht="15" customHeight="1" x14ac:dyDescent="0.25">
      <c r="A4" s="123" t="s">
        <v>1</v>
      </c>
      <c r="B4" s="123"/>
      <c r="C4" s="123"/>
      <c r="D4" s="123"/>
      <c r="E4" s="124" t="s">
        <v>2</v>
      </c>
      <c r="F4" s="124"/>
      <c r="G4" s="124"/>
      <c r="H4" s="124"/>
      <c r="I4" s="124"/>
      <c r="J4" s="124"/>
      <c r="K4" s="124"/>
      <c r="L4" s="124"/>
      <c r="M4" s="124"/>
      <c r="N4" s="8"/>
      <c r="O4" s="9"/>
    </row>
    <row r="5" spans="1:15" ht="15" customHeight="1" x14ac:dyDescent="0.2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  <c r="N5" s="8"/>
      <c r="O5" s="9"/>
    </row>
    <row r="6" spans="1:15" ht="15" customHeight="1" x14ac:dyDescent="0.25">
      <c r="A6" s="13" t="s">
        <v>177</v>
      </c>
      <c r="B6" s="130" t="s">
        <v>178</v>
      </c>
      <c r="C6" s="131"/>
      <c r="D6" s="14" t="s">
        <v>198</v>
      </c>
      <c r="E6" s="14" t="s">
        <v>199</v>
      </c>
      <c r="F6" s="14" t="s">
        <v>179</v>
      </c>
      <c r="G6" s="14" t="s">
        <v>180</v>
      </c>
      <c r="H6" s="14" t="s">
        <v>181</v>
      </c>
      <c r="I6" s="14" t="s">
        <v>182</v>
      </c>
      <c r="J6" s="14" t="s">
        <v>183</v>
      </c>
      <c r="K6" s="14" t="s">
        <v>184</v>
      </c>
      <c r="L6" s="14" t="s">
        <v>185</v>
      </c>
      <c r="M6" s="14" t="s">
        <v>186</v>
      </c>
      <c r="N6" s="8"/>
      <c r="O6" s="9"/>
    </row>
    <row r="7" spans="1:15" ht="15" customHeight="1" x14ac:dyDescent="0.25">
      <c r="A7" s="15">
        <v>1</v>
      </c>
      <c r="B7" s="128" t="s">
        <v>187</v>
      </c>
      <c r="C7" s="129"/>
      <c r="D7" s="16">
        <f>Orçamento!F31</f>
        <v>0</v>
      </c>
      <c r="E7" s="17">
        <f>(D7)</f>
        <v>0</v>
      </c>
      <c r="F7" s="18"/>
      <c r="G7" s="19"/>
      <c r="H7" s="20"/>
      <c r="I7" s="21"/>
      <c r="J7" s="22"/>
      <c r="K7" s="22"/>
      <c r="L7" s="21"/>
      <c r="M7" s="23">
        <f>E7+F7+G7+H7+I7+J7+K7+L7</f>
        <v>0</v>
      </c>
      <c r="N7" s="8"/>
      <c r="O7" s="9"/>
    </row>
    <row r="8" spans="1:15" ht="15" customHeight="1" x14ac:dyDescent="0.2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</row>
    <row r="9" spans="1:15" ht="15" customHeight="1" x14ac:dyDescent="0.25">
      <c r="A9" s="15">
        <v>2</v>
      </c>
      <c r="B9" s="128" t="s">
        <v>188</v>
      </c>
      <c r="C9" s="129"/>
      <c r="D9" s="16">
        <f>Orçamento!F56</f>
        <v>0</v>
      </c>
      <c r="E9" s="21">
        <f>D9*33.333333%</f>
        <v>0</v>
      </c>
      <c r="F9" s="17">
        <f>D9*33.33333%</f>
        <v>0</v>
      </c>
      <c r="G9" s="19">
        <f>D9*33.33333%</f>
        <v>0</v>
      </c>
      <c r="H9" s="17"/>
      <c r="I9" s="21"/>
      <c r="J9" s="24"/>
      <c r="K9" s="24"/>
      <c r="L9" s="24"/>
      <c r="M9" s="23">
        <f>E9+F9+G9+H9+I9+J9+K9+L9</f>
        <v>0</v>
      </c>
    </row>
    <row r="10" spans="1:15" ht="15" customHeight="1" x14ac:dyDescent="0.25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4"/>
    </row>
    <row r="11" spans="1:15" ht="15" customHeight="1" x14ac:dyDescent="0.25">
      <c r="A11" s="15">
        <v>3</v>
      </c>
      <c r="B11" s="128" t="s">
        <v>196</v>
      </c>
      <c r="C11" s="129"/>
      <c r="D11" s="16">
        <f>Orçamento!F99</f>
        <v>0</v>
      </c>
      <c r="E11" s="21">
        <f>D11*25%</f>
        <v>0</v>
      </c>
      <c r="F11" s="21">
        <f>D11*25%</f>
        <v>0</v>
      </c>
      <c r="G11" s="19">
        <f>D11*25%</f>
        <v>0</v>
      </c>
      <c r="H11" s="17">
        <f>D11*25%</f>
        <v>0</v>
      </c>
      <c r="I11" s="21"/>
      <c r="J11" s="24"/>
      <c r="K11" s="24"/>
      <c r="L11" s="24"/>
      <c r="M11" s="23">
        <f>E11+F11+G11+H11+I11+J11+K11+L11</f>
        <v>0</v>
      </c>
    </row>
    <row r="12" spans="1:15" ht="15" customHeight="1" x14ac:dyDescent="0.2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</row>
    <row r="13" spans="1:15" ht="15" customHeight="1" x14ac:dyDescent="0.25">
      <c r="A13" s="15">
        <v>4</v>
      </c>
      <c r="B13" s="128" t="s">
        <v>197</v>
      </c>
      <c r="C13" s="129"/>
      <c r="D13" s="16">
        <f>Orçamento!F105</f>
        <v>0</v>
      </c>
      <c r="E13" s="25"/>
      <c r="F13" s="26"/>
      <c r="G13" s="19"/>
      <c r="H13" s="17">
        <f>D13*50%</f>
        <v>0</v>
      </c>
      <c r="I13" s="21">
        <f>D13*50%</f>
        <v>0</v>
      </c>
      <c r="J13" s="24"/>
      <c r="K13" s="24"/>
      <c r="L13" s="24"/>
      <c r="M13" s="23">
        <f>E13+F13+G13+H13+I13+J13+K13+L13</f>
        <v>0</v>
      </c>
    </row>
    <row r="14" spans="1:15" ht="15" customHeight="1" x14ac:dyDescent="0.25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</row>
    <row r="15" spans="1:15" ht="15" customHeight="1" x14ac:dyDescent="0.25">
      <c r="A15" s="15">
        <v>5</v>
      </c>
      <c r="B15" s="128" t="s">
        <v>189</v>
      </c>
      <c r="C15" s="129"/>
      <c r="D15" s="16">
        <f>Orçamento!F111</f>
        <v>0</v>
      </c>
      <c r="E15" s="21"/>
      <c r="F15" s="21"/>
      <c r="G15" s="25"/>
      <c r="H15" s="25"/>
      <c r="I15" s="21"/>
      <c r="J15" s="24"/>
      <c r="K15" s="24"/>
      <c r="L15" s="24">
        <f>D15</f>
        <v>0</v>
      </c>
      <c r="M15" s="23">
        <f>E15+F15+G15+H15+I15+J15+K15+L15</f>
        <v>0</v>
      </c>
    </row>
    <row r="16" spans="1:15" ht="15" customHeight="1" x14ac:dyDescent="0.2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4"/>
    </row>
    <row r="17" spans="1:13" ht="15" customHeight="1" x14ac:dyDescent="0.25">
      <c r="A17" s="15">
        <v>6</v>
      </c>
      <c r="B17" s="145" t="s">
        <v>190</v>
      </c>
      <c r="C17" s="146"/>
      <c r="D17" s="23">
        <f>Orçamento!F125</f>
        <v>0</v>
      </c>
      <c r="E17" s="27"/>
      <c r="F17" s="19"/>
      <c r="G17" s="19"/>
      <c r="H17" s="25"/>
      <c r="I17" s="25"/>
      <c r="J17" s="24">
        <f>D17*50%</f>
        <v>0</v>
      </c>
      <c r="K17" s="24">
        <f>D17*50%</f>
        <v>0</v>
      </c>
      <c r="L17" s="24"/>
      <c r="M17" s="23">
        <f>E17+F17+G17+H17+I17+J17+K17+L17</f>
        <v>0</v>
      </c>
    </row>
    <row r="18" spans="1:13" ht="15" customHeight="1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4"/>
    </row>
    <row r="19" spans="1:13" ht="15" customHeight="1" x14ac:dyDescent="0.25">
      <c r="A19" s="15">
        <v>7</v>
      </c>
      <c r="B19" s="28" t="s">
        <v>191</v>
      </c>
      <c r="C19" s="28"/>
      <c r="D19" s="23">
        <f>Orçamento!F141</f>
        <v>0</v>
      </c>
      <c r="E19" s="27"/>
      <c r="F19" s="27"/>
      <c r="G19" s="19"/>
      <c r="H19" s="17"/>
      <c r="I19" s="25"/>
      <c r="J19" s="24">
        <f>D19*33.33333%</f>
        <v>0</v>
      </c>
      <c r="K19" s="24">
        <f>D19*33.33333%</f>
        <v>0</v>
      </c>
      <c r="L19" s="24">
        <f>D19*33.33334%</f>
        <v>0</v>
      </c>
      <c r="M19" s="23">
        <f>E19+F19+G19+H19+I19+J19+K19+L19</f>
        <v>0</v>
      </c>
    </row>
    <row r="20" spans="1:13" ht="15" customHeight="1" x14ac:dyDescent="0.25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</row>
    <row r="21" spans="1:13" ht="15" customHeight="1" x14ac:dyDescent="0.25">
      <c r="A21" s="15">
        <v>8</v>
      </c>
      <c r="B21" s="128" t="s">
        <v>192</v>
      </c>
      <c r="C21" s="129"/>
      <c r="D21" s="29">
        <f>Orçamento!F169</f>
        <v>0</v>
      </c>
      <c r="E21" s="17"/>
      <c r="F21" s="17"/>
      <c r="G21" s="19"/>
      <c r="H21" s="30"/>
      <c r="I21" s="31">
        <f>D21*20%</f>
        <v>0</v>
      </c>
      <c r="J21" s="32">
        <f>D21*20%</f>
        <v>0</v>
      </c>
      <c r="K21" s="33">
        <f>D21*25%</f>
        <v>0</v>
      </c>
      <c r="L21" s="19">
        <f>D21*35%</f>
        <v>0</v>
      </c>
      <c r="M21" s="23">
        <f>E21+F21+G21+H21+I21+J21+K21+L21</f>
        <v>0</v>
      </c>
    </row>
    <row r="22" spans="1:13" ht="15" customHeight="1" x14ac:dyDescent="0.25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</row>
    <row r="23" spans="1:13" ht="15" customHeight="1" x14ac:dyDescent="0.25">
      <c r="A23" s="136" t="s">
        <v>193</v>
      </c>
      <c r="B23" s="137"/>
      <c r="C23" s="138"/>
      <c r="D23" s="34">
        <f t="shared" ref="D23:L23" si="0">SUM(D7:D22)</f>
        <v>0</v>
      </c>
      <c r="E23" s="35">
        <f t="shared" si="0"/>
        <v>0</v>
      </c>
      <c r="F23" s="36">
        <f t="shared" si="0"/>
        <v>0</v>
      </c>
      <c r="G23" s="37">
        <f t="shared" si="0"/>
        <v>0</v>
      </c>
      <c r="H23" s="38">
        <f t="shared" si="0"/>
        <v>0</v>
      </c>
      <c r="I23" s="38">
        <f t="shared" si="0"/>
        <v>0</v>
      </c>
      <c r="J23" s="39">
        <f t="shared" si="0"/>
        <v>0</v>
      </c>
      <c r="K23" s="39">
        <f t="shared" si="0"/>
        <v>0</v>
      </c>
      <c r="L23" s="39">
        <f t="shared" si="0"/>
        <v>0</v>
      </c>
      <c r="M23" s="23">
        <f>E23+F23+G23+H23+I23+J23+K23+L23</f>
        <v>0</v>
      </c>
    </row>
    <row r="24" spans="1:13" ht="15" customHeight="1" x14ac:dyDescent="0.25">
      <c r="A24" s="136" t="s">
        <v>194</v>
      </c>
      <c r="B24" s="137"/>
      <c r="C24" s="138"/>
      <c r="D24" s="40">
        <v>1</v>
      </c>
      <c r="E24" s="41" t="e">
        <f>E23/D23</f>
        <v>#DIV/0!</v>
      </c>
      <c r="F24" s="41" t="e">
        <f>F23/D23</f>
        <v>#DIV/0!</v>
      </c>
      <c r="G24" s="41" t="e">
        <f>G23/D23</f>
        <v>#DIV/0!</v>
      </c>
      <c r="H24" s="42" t="e">
        <f>H23/D23</f>
        <v>#DIV/0!</v>
      </c>
      <c r="I24" s="41" t="e">
        <f>I23/D23</f>
        <v>#DIV/0!</v>
      </c>
      <c r="J24" s="43" t="e">
        <f>J23/D23</f>
        <v>#DIV/0!</v>
      </c>
      <c r="K24" s="43" t="e">
        <f>K23/D23</f>
        <v>#DIV/0!</v>
      </c>
      <c r="L24" s="43" t="e">
        <f>L23/D23</f>
        <v>#DIV/0!</v>
      </c>
      <c r="M24" s="44" t="e">
        <f>E24+F24+G24+H24+I24+J24+K24+L24</f>
        <v>#DIV/0!</v>
      </c>
    </row>
    <row r="25" spans="1:13" ht="15" customHeight="1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" customHeight="1" x14ac:dyDescent="0.25">
      <c r="A26" s="46"/>
      <c r="B26" s="46"/>
      <c r="C26" s="46"/>
      <c r="D26" s="46"/>
      <c r="E26" s="46"/>
      <c r="F26" s="46"/>
      <c r="G26" s="46"/>
      <c r="H26" s="46"/>
      <c r="I26" s="141" t="s">
        <v>326</v>
      </c>
      <c r="J26" s="141"/>
      <c r="K26" s="141"/>
      <c r="L26" s="141"/>
      <c r="M26" s="141"/>
    </row>
    <row r="27" spans="1:13" ht="1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5" customHeight="1" x14ac:dyDescent="0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29" spans="1:13" ht="15" customHeight="1" x14ac:dyDescent="0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  <row r="30" spans="1:13" s="11" customFormat="1" ht="15" customHeight="1" x14ac:dyDescent="0.25">
      <c r="A30" s="70" t="s">
        <v>328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s="11" customFormat="1" ht="14.25" customHeight="1" x14ac:dyDescent="0.25">
      <c r="A31" s="70" t="s">
        <v>327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s="11" customFormat="1" ht="9" customHeight="1" x14ac:dyDescent="0.25">
      <c r="A32" s="10"/>
      <c r="B32" s="10"/>
      <c r="C32" s="10"/>
      <c r="D32" s="10"/>
      <c r="E32" s="140"/>
      <c r="F32" s="140"/>
      <c r="G32" s="140"/>
      <c r="H32" s="140"/>
      <c r="K32" s="10"/>
      <c r="L32" s="10"/>
      <c r="M32" s="10"/>
    </row>
    <row r="33" spans="1:13" s="11" customFormat="1" ht="9" customHeight="1" x14ac:dyDescent="0.25">
      <c r="A33" s="10"/>
      <c r="B33" s="10"/>
      <c r="C33" s="10"/>
      <c r="D33" s="10"/>
      <c r="E33" s="135"/>
      <c r="F33" s="135"/>
      <c r="G33" s="135"/>
      <c r="H33" s="135"/>
      <c r="K33" s="10"/>
      <c r="L33" s="10"/>
      <c r="M33" s="10"/>
    </row>
    <row r="34" spans="1:13" s="11" customFormat="1" ht="9" customHeight="1" x14ac:dyDescent="0.25">
      <c r="E34" s="135"/>
      <c r="F34" s="135"/>
      <c r="G34" s="135"/>
      <c r="H34" s="135"/>
    </row>
    <row r="35" spans="1:13" s="11" customFormat="1" ht="9" customHeight="1" x14ac:dyDescent="0.25"/>
    <row r="36" spans="1:13" s="11" customFormat="1" ht="9" customHeight="1" x14ac:dyDescent="0.25"/>
    <row r="37" spans="1:13" s="11" customFormat="1" ht="9" customHeight="1" x14ac:dyDescent="0.25"/>
    <row r="38" spans="1:13" s="11" customFormat="1" ht="9" customHeight="1" x14ac:dyDescent="0.25"/>
  </sheetData>
  <mergeCells count="32">
    <mergeCell ref="A22:M22"/>
    <mergeCell ref="A10:M10"/>
    <mergeCell ref="B11:C11"/>
    <mergeCell ref="A14:M14"/>
    <mergeCell ref="B15:C15"/>
    <mergeCell ref="A16:M16"/>
    <mergeCell ref="B17:C17"/>
    <mergeCell ref="A18:M18"/>
    <mergeCell ref="A20:M20"/>
    <mergeCell ref="B21:C21"/>
    <mergeCell ref="E33:H33"/>
    <mergeCell ref="E34:H34"/>
    <mergeCell ref="A23:C23"/>
    <mergeCell ref="A24:C24"/>
    <mergeCell ref="A28:M28"/>
    <mergeCell ref="A30:M30"/>
    <mergeCell ref="A31:M31"/>
    <mergeCell ref="E32:H32"/>
    <mergeCell ref="I26:M26"/>
    <mergeCell ref="A29:M29"/>
    <mergeCell ref="A1:M1"/>
    <mergeCell ref="A3:D3"/>
    <mergeCell ref="E3:M3"/>
    <mergeCell ref="A12:M12"/>
    <mergeCell ref="B13:C13"/>
    <mergeCell ref="A4:D4"/>
    <mergeCell ref="E4:M4"/>
    <mergeCell ref="B6:C6"/>
    <mergeCell ref="B7:C7"/>
    <mergeCell ref="A8:M8"/>
    <mergeCell ref="A5:M5"/>
    <mergeCell ref="B9:C9"/>
  </mergeCells>
  <pageMargins left="0.39370078740157483" right="0.39370078740157483" top="1.181102362204724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Cronograma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</cp:lastModifiedBy>
  <cp:lastPrinted>2023-05-11T19:26:08Z</cp:lastPrinted>
  <dcterms:created xsi:type="dcterms:W3CDTF">2023-04-11T13:10:10Z</dcterms:created>
  <dcterms:modified xsi:type="dcterms:W3CDTF">2023-05-11T19:28:04Z</dcterms:modified>
</cp:coreProperties>
</file>