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ita\LICITAÇÕES\Licitações - 2023\TOMADAS DE PREÇOS - 2023\TOMADA DE PREÇO Nº 01-2023 - REFORMA DA COZINHA PILOTO\SITE\"/>
    </mc:Choice>
  </mc:AlternateContent>
  <bookViews>
    <workbookView xWindow="0" yWindow="0" windowWidth="24000" windowHeight="9345" activeTab="1"/>
  </bookViews>
  <sheets>
    <sheet name="PROPOSTA" sheetId="1" r:id="rId1"/>
    <sheet name="CRONOGRAMA" sheetId="4" r:id="rId2"/>
  </sheets>
  <definedNames>
    <definedName name="_xlnm.Print_Area" localSheetId="1">CRONOGRAMA!$A$1:$L$30</definedName>
    <definedName name="_xlnm.Print_Area" localSheetId="0">PROPOSTA!$A$1:$F$172</definedName>
  </definedNames>
  <calcPr calcId="152511"/>
</workbook>
</file>

<file path=xl/calcChain.xml><?xml version="1.0" encoding="utf-8"?>
<calcChain xmlns="http://schemas.openxmlformats.org/spreadsheetml/2006/main">
  <c r="F157" i="1" l="1"/>
  <c r="F158" i="1" s="1"/>
  <c r="C22" i="4" s="1"/>
  <c r="F154" i="1"/>
  <c r="F153" i="1"/>
  <c r="F152" i="1"/>
  <c r="F151" i="1"/>
  <c r="F150" i="1"/>
  <c r="F149" i="1"/>
  <c r="F146" i="1"/>
  <c r="F145" i="1"/>
  <c r="F141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0" i="1"/>
  <c r="F79" i="1"/>
  <c r="F78" i="1"/>
  <c r="F72" i="1"/>
  <c r="F71" i="1"/>
  <c r="F70" i="1"/>
  <c r="F69" i="1"/>
  <c r="F60" i="1"/>
  <c r="F59" i="1"/>
  <c r="F58" i="1"/>
  <c r="F57" i="1"/>
  <c r="F51" i="1"/>
  <c r="F50" i="1"/>
  <c r="F49" i="1"/>
  <c r="F45" i="1"/>
  <c r="F44" i="1"/>
  <c r="F43" i="1"/>
  <c r="F42" i="1"/>
  <c r="F41" i="1"/>
  <c r="K22" i="4" l="1"/>
  <c r="F155" i="1"/>
  <c r="C21" i="4" s="1"/>
  <c r="F56" i="1"/>
  <c r="F61" i="1" s="1"/>
  <c r="C13" i="4" s="1"/>
  <c r="E13" i="4" s="1"/>
  <c r="F144" i="1"/>
  <c r="F140" i="1"/>
  <c r="F118" i="1"/>
  <c r="F86" i="1"/>
  <c r="F82" i="1"/>
  <c r="F81" i="1"/>
  <c r="F77" i="1"/>
  <c r="F83" i="1"/>
  <c r="F73" i="1"/>
  <c r="F64" i="1"/>
  <c r="F119" i="1" l="1"/>
  <c r="C17" i="4" s="1"/>
  <c r="I17" i="4" s="1"/>
  <c r="K21" i="4"/>
  <c r="I21" i="4"/>
  <c r="G17" i="4"/>
  <c r="F147" i="1"/>
  <c r="C20" i="4" s="1"/>
  <c r="I20" i="4" s="1"/>
  <c r="K20" i="4" s="1"/>
  <c r="F142" i="1"/>
  <c r="C19" i="4" s="1"/>
  <c r="I19" i="4" s="1"/>
  <c r="F84" i="1"/>
  <c r="C16" i="4" s="1"/>
  <c r="I16" i="4" s="1"/>
  <c r="K23" i="4" l="1"/>
  <c r="F36" i="1"/>
  <c r="F30" i="1" l="1"/>
  <c r="F31" i="1" s="1"/>
  <c r="C8" i="4" s="1"/>
  <c r="E8" i="4" l="1"/>
  <c r="F122" i="1"/>
  <c r="F138" i="1" s="1"/>
  <c r="C18" i="4" s="1"/>
  <c r="I18" i="4" s="1"/>
  <c r="I23" i="4" s="1"/>
  <c r="F74" i="1"/>
  <c r="F68" i="1"/>
  <c r="F65" i="1"/>
  <c r="F63" i="1"/>
  <c r="F53" i="1"/>
  <c r="F52" i="1"/>
  <c r="F48" i="1"/>
  <c r="F40" i="1"/>
  <c r="F46" i="1" s="1"/>
  <c r="C11" i="4" s="1"/>
  <c r="E11" i="4" s="1"/>
  <c r="F37" i="1"/>
  <c r="F38" i="1" s="1"/>
  <c r="C10" i="4" s="1"/>
  <c r="E10" i="4" s="1"/>
  <c r="F33" i="1"/>
  <c r="F34" i="1" s="1"/>
  <c r="C9" i="4" s="1"/>
  <c r="E9" i="4" s="1"/>
  <c r="F66" i="1" l="1"/>
  <c r="C14" i="4" s="1"/>
  <c r="G14" i="4" s="1"/>
  <c r="F54" i="1"/>
  <c r="F75" i="1"/>
  <c r="C15" i="4" s="1"/>
  <c r="G15" i="4" s="1"/>
  <c r="G23" i="4" l="1"/>
  <c r="F159" i="1"/>
  <c r="C12" i="4"/>
  <c r="E12" i="4" l="1"/>
  <c r="E23" i="4" s="1"/>
  <c r="C23" i="4"/>
  <c r="D21" i="4" s="1"/>
  <c r="D17" i="4" l="1"/>
  <c r="D22" i="4"/>
  <c r="D14" i="4"/>
  <c r="D9" i="4"/>
  <c r="D10" i="4"/>
  <c r="D16" i="4"/>
  <c r="D12" i="4"/>
  <c r="D13" i="4"/>
  <c r="D19" i="4"/>
  <c r="D15" i="4"/>
  <c r="D18" i="4"/>
  <c r="D8" i="4"/>
  <c r="D11" i="4"/>
  <c r="D20" i="4"/>
  <c r="D23" i="4" l="1"/>
</calcChain>
</file>

<file path=xl/sharedStrings.xml><?xml version="1.0" encoding="utf-8"?>
<sst xmlns="http://schemas.openxmlformats.org/spreadsheetml/2006/main" count="434" uniqueCount="315">
  <si>
    <t>DESCRIÇÃO</t>
  </si>
  <si>
    <t>UNID.</t>
  </si>
  <si>
    <t>QUANT.</t>
  </si>
  <si>
    <t>VALOR UNIT.</t>
  </si>
  <si>
    <t>1.0</t>
  </si>
  <si>
    <t>1.1</t>
  </si>
  <si>
    <t>m²</t>
  </si>
  <si>
    <t>2.0</t>
  </si>
  <si>
    <t>2.1</t>
  </si>
  <si>
    <t>3.0</t>
  </si>
  <si>
    <t>3.1</t>
  </si>
  <si>
    <t>m</t>
  </si>
  <si>
    <t>4.0</t>
  </si>
  <si>
    <t>4.3</t>
  </si>
  <si>
    <t>5.0</t>
  </si>
  <si>
    <t>5.1</t>
  </si>
  <si>
    <t>5.2</t>
  </si>
  <si>
    <t>6.0</t>
  </si>
  <si>
    <t>6.1</t>
  </si>
  <si>
    <t>7.0</t>
  </si>
  <si>
    <t>7.1</t>
  </si>
  <si>
    <t>7.2</t>
  </si>
  <si>
    <t>8.0</t>
  </si>
  <si>
    <t>8.1</t>
  </si>
  <si>
    <t>8.2</t>
  </si>
  <si>
    <t>9.0</t>
  </si>
  <si>
    <t>9.1</t>
  </si>
  <si>
    <t>10.0</t>
  </si>
  <si>
    <t>10.1</t>
  </si>
  <si>
    <t>4.1</t>
  </si>
  <si>
    <t>4.2</t>
  </si>
  <si>
    <t>5.3</t>
  </si>
  <si>
    <t>OBRA:</t>
  </si>
  <si>
    <t>LOCAL:</t>
  </si>
  <si>
    <t>ITEM</t>
  </si>
  <si>
    <t>VALOR TOTAL</t>
  </si>
  <si>
    <t>PINTURA</t>
  </si>
  <si>
    <t>(em papel timbrado do licitante)</t>
  </si>
  <si>
    <t>ANEXO V - PLANILHA DE PROPOSTA DE PREÇOS</t>
  </si>
  <si>
    <t>I – IDENTIFICAÇÃO DO PROPONENTE:</t>
  </si>
  <si>
    <t>Razão Social</t>
  </si>
  <si>
    <t>CNPJ</t>
  </si>
  <si>
    <t>Inscrição Municipal</t>
  </si>
  <si>
    <t>Endereço</t>
  </si>
  <si>
    <t>Bairro e CEP</t>
  </si>
  <si>
    <t>Cidade</t>
  </si>
  <si>
    <t>Telefone</t>
  </si>
  <si>
    <t>E-mail</t>
  </si>
  <si>
    <t>II – DADOS BANCÁRIOS</t>
  </si>
  <si>
    <t>Banco</t>
  </si>
  <si>
    <t>Agência</t>
  </si>
  <si>
    <t>Conta Corrente</t>
  </si>
  <si>
    <t>III - DADOS DO REPRESENTANTE QUE IRÁ ASSINAR O CONTRATO</t>
  </si>
  <si>
    <t>Nome e Cargo</t>
  </si>
  <si>
    <t>CPF  e  RG nº</t>
  </si>
  <si>
    <t>Data de Nascimento</t>
  </si>
  <si>
    <t>End. Resid. Completo</t>
  </si>
  <si>
    <t>E-mail institucional</t>
  </si>
  <si>
    <t>E-mail pessoal</t>
  </si>
  <si>
    <t>Telefone(s)</t>
  </si>
  <si>
    <t>VALOR TOTAL (2.0)</t>
  </si>
  <si>
    <t>VALOR TOTAL (3.0)</t>
  </si>
  <si>
    <t>VALOR TOTAL (4.0)</t>
  </si>
  <si>
    <t>VALOR TOTAL (5.0)</t>
  </si>
  <si>
    <t>VALOR TOTAL (6.0)</t>
  </si>
  <si>
    <t>VALOR TOTAL (7.0)</t>
  </si>
  <si>
    <t>VALOR TOTAL (8.0)</t>
  </si>
  <si>
    <t>VALOR TOTAL (9.0)</t>
  </si>
  <si>
    <t>VALOR TOTAL (10.0)</t>
  </si>
  <si>
    <t>VALOR GLOBAL (POR EXTENSO)</t>
  </si>
  <si>
    <t>NOS PREÇOS ESTÃO COMPUTADAS TODAS AS DESPESAS</t>
  </si>
  <si>
    <t>VALIDADE DA PROPOSTA POR</t>
  </si>
  <si>
    <t>DIAS - (MÍNIMO 60 DIAS)</t>
  </si>
  <si>
    <t>Nome do responsável pelo preenchimento da proposta de preços</t>
  </si>
  <si>
    <t>RG do responsável pelo preenchimento da proposta de preços</t>
  </si>
  <si>
    <t>CPF do responsável pelo preenchimento da proposta de preços</t>
  </si>
  <si>
    <t>CIDADE:</t>
  </si>
  <si>
    <t>DATA:</t>
  </si>
  <si>
    <t>ASSINATURA</t>
  </si>
  <si>
    <t>TOTAL GLOBAL</t>
  </si>
  <si>
    <t>MÊS 03</t>
  </si>
  <si>
    <t>MÊS 02</t>
  </si>
  <si>
    <t>MÊS 01</t>
  </si>
  <si>
    <t>SERVIÇOS A SEREM EXECUTADOS</t>
  </si>
  <si>
    <t>%</t>
  </si>
  <si>
    <t>VALOR R$</t>
  </si>
  <si>
    <t>kg</t>
  </si>
  <si>
    <t>11.0</t>
  </si>
  <si>
    <t>11.1</t>
  </si>
  <si>
    <t>Limpeza final da obra</t>
  </si>
  <si>
    <t>VALOR TOTAL (11.0)</t>
  </si>
  <si>
    <t xml:space="preserve">BDI = </t>
  </si>
  <si>
    <t xml:space="preserve">MÊS 04 </t>
  </si>
  <si>
    <t>__________________________________________</t>
  </si>
  <si>
    <t>ASSINATURA DO RESPONSÁVEL</t>
  </si>
  <si>
    <t>_____________________________________</t>
  </si>
  <si>
    <t>Placa em lona com impressão digital e requadro em metalon</t>
  </si>
  <si>
    <t>VALOR TOTAL (1.0)</t>
  </si>
  <si>
    <t>Fornecimento e montagem de estrutura em aço ASTM-A36, sem pintura</t>
  </si>
  <si>
    <t>3.2</t>
  </si>
  <si>
    <t>Montagem de estrutura metálica em aço, sem pintura</t>
  </si>
  <si>
    <t>Esmalte à base água em superfície metálica, inclusive preparo</t>
  </si>
  <si>
    <t>7.3</t>
  </si>
  <si>
    <t>Revestimento em porcelanato esmaltado antiderrapante para área externa e ambiente com alto tráfego, grupo de absorção BIa, assentado com argamassa colante industrializada, rejuntado</t>
  </si>
  <si>
    <t>8.3</t>
  </si>
  <si>
    <t>9.2</t>
  </si>
  <si>
    <t>9.3</t>
  </si>
  <si>
    <t>9.4</t>
  </si>
  <si>
    <t>10.2</t>
  </si>
  <si>
    <t>10.3</t>
  </si>
  <si>
    <t>Chapisco</t>
  </si>
  <si>
    <t>Reboco</t>
  </si>
  <si>
    <t>12.0</t>
  </si>
  <si>
    <t>12.1</t>
  </si>
  <si>
    <t>13.0</t>
  </si>
  <si>
    <t>13.1</t>
  </si>
  <si>
    <t>VALOR TOTAL (12.0)</t>
  </si>
  <si>
    <t>VALOR TOTAL (13.0)</t>
  </si>
  <si>
    <t>ANEXO V - CRONOGRAMA FÍSICO-FINANCEIRO</t>
  </si>
  <si>
    <t>PROCESSO N° 05/2023</t>
  </si>
  <si>
    <t>TOMADA DE PREÇOS Nº 01/2023</t>
  </si>
  <si>
    <t xml:space="preserve">SERVIÇOS PRELIMINARES </t>
  </si>
  <si>
    <t xml:space="preserve">DEMOLIÇÃO </t>
  </si>
  <si>
    <t xml:space="preserve">Demolição manual de alvenaria de elevação ou elemento vazado, incluindo </t>
  </si>
  <si>
    <t>m³</t>
  </si>
  <si>
    <t>INFRAESTRUTURA</t>
  </si>
  <si>
    <t>Broca em concreto armado diâmetro de 25 cm - completa</t>
  </si>
  <si>
    <t>Aterro manual apiloado de área interna com maço de 30 kg</t>
  </si>
  <si>
    <t>SUPRAESTRUTURA</t>
  </si>
  <si>
    <t>Forma em madeira comum para estrutura</t>
  </si>
  <si>
    <t>4.4</t>
  </si>
  <si>
    <t>4.5</t>
  </si>
  <si>
    <t>4.6</t>
  </si>
  <si>
    <t>Armadura em barra de aço CA-50 (A ou B) fyk = 500 MPa</t>
  </si>
  <si>
    <t>Armadura em barra de aço CA-25 fyk = 250 MPa</t>
  </si>
  <si>
    <t>Concreto usinado, fck = 30 Mpa</t>
  </si>
  <si>
    <t>Lançamento e adensamento de concreto ou massa em estrutura</t>
  </si>
  <si>
    <t>Laje pré-fabricada mista vigota treliçada/lajota cerâmica - LT 16 (12+4) e capa com concreto de 25 Mpa</t>
  </si>
  <si>
    <t>TELHAMENTO</t>
  </si>
  <si>
    <t>5.4</t>
  </si>
  <si>
    <t>5.5</t>
  </si>
  <si>
    <t>5.6</t>
  </si>
  <si>
    <t>Fornecimento e montagem de estrutura metálica em perfil metalon, sem pintura</t>
  </si>
  <si>
    <t>Telhamento em cimento reforçado com fio sintético CRFS - perfil ondulado de 8 mm</t>
  </si>
  <si>
    <t>Telhamento em chapa de aço pré-pintada com epóxi e poliéster, perfil trapezoidal, com espessura de 0,80 mm e altura de 100 mm</t>
  </si>
  <si>
    <t>Calha, rufo, afins em chapa galvanizada nº 24 - corte 0,33 m</t>
  </si>
  <si>
    <t xml:space="preserve">ALVENARIA DE VEDAÇÃO </t>
  </si>
  <si>
    <t>6.2</t>
  </si>
  <si>
    <t>6.3</t>
  </si>
  <si>
    <t>6.4</t>
  </si>
  <si>
    <t>6.5</t>
  </si>
  <si>
    <t>Alvenaria de bloco de concreto de vedação de 14 x 19 x 39 cm - classe C</t>
  </si>
  <si>
    <t>Alvenaria de embasamento em bloco de concreto de 19 x 19 x 39 cm - classe A</t>
  </si>
  <si>
    <t>Emboço comum</t>
  </si>
  <si>
    <t>REVESTIMENTO</t>
  </si>
  <si>
    <t>Revestimento em placa cerâmica esmaltada de 7,5x7,5 cm, assentado e rejuntado com argamassa industrializada</t>
  </si>
  <si>
    <t>Rodapé em porcelanato esmaltado antiderrapante para área externa e ambiente com alto tráfego, grupo de absorção BIa, assentado com argamassa colante industrializada, rejuntado</t>
  </si>
  <si>
    <t>ESQUADRIAS</t>
  </si>
  <si>
    <t>8.4</t>
  </si>
  <si>
    <t>8.5</t>
  </si>
  <si>
    <t>8.6</t>
  </si>
  <si>
    <t>8.7</t>
  </si>
  <si>
    <t>Caixilho em alumínio basculante com vidro, linha comercial</t>
  </si>
  <si>
    <t>Porta em ferro de abrir, parte inferior chapeada, parte superior para receber vidro, sob medida</t>
  </si>
  <si>
    <t>Porta de entrada de abrir em alumínio, sob medida</t>
  </si>
  <si>
    <t>Porta de enrolar automatizada, em chapa de aço galvanizada microperfurada, com pintura eletrostática, com controle remoto</t>
  </si>
  <si>
    <t>Barra antipânico de sobrepor e maçaneta livre para porta de 1 folha</t>
  </si>
  <si>
    <t>Porta de entrada de correr em alumínio, sob medida</t>
  </si>
  <si>
    <t>Ferragem completa com maçaneta tipo alavanca, para porta interna com 1 folha</t>
  </si>
  <si>
    <t>cj</t>
  </si>
  <si>
    <t xml:space="preserve">PIAS E SANITÁRIOS </t>
  </si>
  <si>
    <t>9.5</t>
  </si>
  <si>
    <t>9.6</t>
  </si>
  <si>
    <t>9.7</t>
  </si>
  <si>
    <t xml:space="preserve">Bancada/banca/pia de aco inoxidavel (aisi 430) com 1 cuba central, sem valvula, escorredor duplo, de *0,55 x 1,60*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</si>
  <si>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Bancada/banca/pia de aco inoxidavel (aisi 430) com 1 cuba central, com valvula,escorredor duplo, de *0,55 x 1,20* m</t>
  </si>
  <si>
    <t xml:space="preserve">Bancada/banca/pia de aco inoxidavel (aisi 430) com 2 cubas, com valvulas, escorredor duplo, de *0,55 x 2,00*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</si>
  <si>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Lavatorio de louca branca, com coluna, dimensoes *54 x 44*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</si>
  <si>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Vaso sanitário sifonado com caixa acoplada, louça branca - padrão alto - fornecimento e instalação. af_01/2020</t>
  </si>
  <si>
    <t>Bancada mármore branco, 50 x 60 cm, incluso cuba de embutir oval em louça branca 35 x 50 cm, válvula, sifão tipo garrafa e engate flexível 40 cm em metal cromado e aparelho misturador de mesa, padrão médio - fornec. e instalação. af_01/2020</t>
  </si>
  <si>
    <t>Lavatório louça branca com coluna, 45 x 55cm ou equivalente, padrão médio, incluso sifão tipo garrafa, válvula e engate flexível de 40cm em metal cromado, com aparelho misturador padrão médio - fornecimento e instalação. af_01/2020</t>
  </si>
  <si>
    <t>un</t>
  </si>
  <si>
    <t>REDE HIDRÁULICA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</si>
  <si>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</si>
  <si>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</si>
  <si>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</si>
  <si>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</si>
  <si>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</si>
  <si>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</si>
  <si>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</si>
  <si>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</si>
  <si>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</si>
  <si>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</si>
  <si>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</si>
  <si>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</si>
  <si>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</si>
  <si>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</si>
  <si>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</si>
  <si>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</si>
  <si>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</si>
  <si>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</si>
  <si>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</si>
  <si>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</si>
  <si>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</si>
  <si>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</si>
  <si>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</si>
  <si>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</si>
  <si>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</si>
  <si>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</si>
  <si>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</si>
  <si>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</si>
  <si>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</si>
  <si>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</si>
  <si>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Torneira elétrica</t>
  </si>
  <si>
    <t>Tubo de cobre sem costura, rígido, espessura 1/16" - diâmetro 1/2", inclusive conexões</t>
  </si>
  <si>
    <t>Tubo de cobre sem costura, rígido, espessura 1/16" - diâmetro 3/4", inclusive conexões</t>
  </si>
  <si>
    <t>Vaso sanitário sifonado com caixa acoplada louça branca - fornecimento e instalação. af_01/2020</t>
  </si>
  <si>
    <t>Caixa sifonada, com grelha quadrada, pvc, dn 150 x 150 x 50 mm, junta soldável, fornecida e instalada em ramal de descarga ou em ramal de esgoto sanitário. af_08/2022</t>
  </si>
  <si>
    <t>Joelho 90 graus, pvc, serie normal, esgoto predial, dn 40 mm, junta soldável, fornecido e instalado em ramal de descarga ou ramal de esgoto sanitário. af_08/2022</t>
  </si>
  <si>
    <t>Joelho 45 graus, pvc, serie normal, esgoto predial, dn 40 mm, junta soldável, fornecido e instalado em ramal de descarga ou ramal de esgoto sanitário. af_08/2022</t>
  </si>
  <si>
    <t>Luva simples, pvc, serie normal, esgoto predial, dn 40 mm, junta soldável, fornecido e instalado em ramal de descarga ou ramal de esgoto sanitário. af_08/2022</t>
  </si>
  <si>
    <t>Joelho 90 graus, pvc, serie normal, esgoto predial, dn 50 mm, junta elástica, fornecido e instalado em ramal de descarga ou ramal de esgoto sanitário. af_08/2022</t>
  </si>
  <si>
    <t>Joelho 45 graus, pvc, serie normal, esgoto predial, dn 50 mm, junta elástica, fornecido e instalado em ramal de descarga ou ramal de esgoto sanitário. af_08/2022</t>
  </si>
  <si>
    <t>Luva simples, pvc, serie normal, esgoto predial, dn 50 mm, junta elástica, fornecido e instalado em ramal de descarga ou ramal de esgoto sanitário. af_08/2022</t>
  </si>
  <si>
    <t>Joelho 90 graus, pvc, serie normal, esgoto predial, dn 100 mm, junta elástica, fornecido e instalado em ramal de descarga ou ramal de esgoto sanitário. af_08/2022</t>
  </si>
  <si>
    <t>Joelho 45 graus, pvc, serie normal, esgoto predial, dn 100 mm, junta elástica, fornecido e instalado em ramal de descarga ou ramal de esgoto sanitário. af_08/2022</t>
  </si>
  <si>
    <t>Luva simples, pvc, serie normal, esgoto predial, dn 100 mm, junta elástica, fornecido e instalado em ramal de descarga ou ramal de esgoto sanitário. af_08/2022</t>
  </si>
  <si>
    <t>Juncao simples, pvc, dn 100 x 50 mm, serie normal para esgoto predial</t>
  </si>
  <si>
    <t>Luva, pvc, soldável, dn 25mm, instalado em ramal ou sub-ramal de água - fornecimento e instalação. af_06/2022</t>
  </si>
  <si>
    <t>Joelho 90 graus, pvc, soldável, dn 25mm, instalado em ramal de distribuição de água - fornecimento e instalação. af_06/2022</t>
  </si>
  <si>
    <t>Joelho 45 graus, pvc, soldável, dn 25mm, instalado em ramal de distribuição de água - fornecimento e instalação. af_06/2022</t>
  </si>
  <si>
    <t>Te, pvc, soldável, dn 25mm, instalado em ramal ou sub-ramal de água - fornecimento e instalação. af_06/2022</t>
  </si>
  <si>
    <t>Joelho 90 graus com bucha de latão, pvc, soldável, dn 25mm, x 1/2  instalado em ramal ou sub-ramal de água - fornecimento e instalação. af_06/2022</t>
  </si>
  <si>
    <t>Adaptador curto com bolsa e rosca para registro, pvc, soldável, dn 25mm x 3/4 , instalado em ramal ou sub-ramal de água - fornecimento e instalação. af_06/2022</t>
  </si>
  <si>
    <t>Registro de gaveta bruto, latão, roscável, 3/4", com acabamento e canopla cromados - fornecimento e instalação. af_08/2021</t>
  </si>
  <si>
    <t xml:space="preserve">Adesivo plastico para pvc, frasco com 175 gr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</si>
  <si>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Solucao preparadora / limpadora para pvc, frasco com 1000 cm3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</si>
  <si>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Lavatorio de louca branca, com coluna, dimensoes *44 x 35* cm (l x c)</t>
  </si>
  <si>
    <t>Sifao / tubo sinfonado extensivel/sanfonado, universal/ simples, entre *50 a 70* cm, de plastico branco</t>
  </si>
  <si>
    <t>Engate flexível em plástico branco, 1/2 x 40cm - fornecimento e instalação. af_01/2020</t>
  </si>
  <si>
    <t>Torneira de mesa/bancada, para lavatorio, fixa, metalica cromada, padrao popular, 1/2 " ou 3/4 " (ref 1193)</t>
  </si>
  <si>
    <t>Tubo de PVC rígido soldável marrom, DN= 25 mm, (3/4´),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</si>
  <si>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</si>
  <si>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</si>
  <si>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</si>
  <si>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REDE ELÉTRICA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</si>
  <si>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</si>
  <si>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</si>
  <si>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</si>
  <si>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</si>
  <si>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</si>
  <si>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</si>
  <si>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</si>
  <si>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</si>
  <si>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</si>
  <si>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</si>
  <si>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</si>
  <si>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</si>
  <si>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</si>
  <si>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</si>
  <si>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</si>
  <si>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Conjunto 2 tomadas 2P+T de 10 A, completo</t>
  </si>
  <si>
    <t>Tomada 2P+T de 20 A - 250 V, completa</t>
  </si>
  <si>
    <t>Interruptor com 1 tecla simples e placa</t>
  </si>
  <si>
    <t>Interruptor com 2 teclas simples e placa</t>
  </si>
  <si>
    <t>Eletroduto de PVC corrugado flexível leve, diâmetro externo de 25 mm</t>
  </si>
  <si>
    <t xml:space="preserve">Variador de velocidade para ventilador 127V, 150W (apenas módulo)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</si>
  <si>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Cabo de cobre de 1,5 mm², isolamento 750 V - isolação em PVC 70°C</t>
  </si>
  <si>
    <t>Cabo de cobre de 2,5 mm², isolamento 750 V - isolação em PVC 70°C</t>
  </si>
  <si>
    <t>Cabo de cobre de 4 mm², isolamento 750 V - isolação em PVC 70°C</t>
  </si>
  <si>
    <t>Cabo de cobre de 6 mm², isolamento 750 V - isolação em PVC 70°C</t>
  </si>
  <si>
    <t>Luminária LED quadrada de sobrepor com difusor prismático translúcido, 4000 K, fluxo luminoso de 1363 a 1800 lm, potência de 15 a 24 W</t>
  </si>
  <si>
    <t>Exaustor elétrico em plástico, vazão de 150 a 190m³/h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</si>
  <si>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</si>
  <si>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</si>
  <si>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</si>
  <si>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Ar condicionado a frio, tipo split parede com capac. de 12.000 BTU/h</t>
  </si>
  <si>
    <t xml:space="preserve">CERCAMENTO </t>
  </si>
  <si>
    <t>12.2</t>
  </si>
  <si>
    <t>Portão de correr em grade de aço galvanizado eletrofundida, malha 65 x 132 mm, e pintura eletrostática</t>
  </si>
  <si>
    <t xml:space="preserve">Concertina clipada (dupla) em aco galvanizado de alta resistencia, com espiral de 300 mm, d = 2,76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</si>
  <si>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13.2</t>
  </si>
  <si>
    <t>13.3</t>
  </si>
  <si>
    <t>Reparo de trincas rasas até 5 mm de largura, na massa</t>
  </si>
  <si>
    <t>Tinta acrílica em massa, inclusive preparo</t>
  </si>
  <si>
    <t>14.0</t>
  </si>
  <si>
    <t xml:space="preserve">DIVERSOS </t>
  </si>
  <si>
    <t>14.1</t>
  </si>
  <si>
    <t>14.2</t>
  </si>
  <si>
    <t>14.3</t>
  </si>
  <si>
    <t>14.4</t>
  </si>
  <si>
    <t>14.5</t>
  </si>
  <si>
    <t>14.6</t>
  </si>
  <si>
    <t>Câmara frigorífica para congelados</t>
  </si>
  <si>
    <t>Coifa em aço inoxidável com filtro e exaustor axial - área de 7,51 até 16,00 m²</t>
  </si>
  <si>
    <t>Vídeo porteiro eletrônico colorido, com um interfone</t>
  </si>
  <si>
    <t>Controlador de acesso com identificação por impressão digital (biometria) e software de gerenciamento</t>
  </si>
  <si>
    <t>Prateleira em granito com espessura de 2 cm</t>
  </si>
  <si>
    <t>Tela de proteção tipo mosquiteira em aço galvanizado, com requadro em perfis de ferro</t>
  </si>
  <si>
    <t>VALOR TOTAL (14.0)</t>
  </si>
  <si>
    <t>15.0</t>
  </si>
  <si>
    <t>LIMPEZA FINAL DE OBRA</t>
  </si>
  <si>
    <t>15.1</t>
  </si>
  <si>
    <t>VALOR TOTAL (15.0)</t>
  </si>
  <si>
    <t>VALOR GLOBAL</t>
  </si>
  <si>
    <t>REFORMA DA COZINHA PILOTO “MARIA SOARES GONÇALVES”</t>
  </si>
  <si>
    <t>RUA DOM JOSÉ DE MATTOS PEREIRA, 79, CENTRO - TAIUVA-SP.</t>
  </si>
  <si>
    <t>CERCAMENTO</t>
  </si>
  <si>
    <t>DIVERSOS</t>
  </si>
  <si>
    <r>
      <t>___________, __</t>
    </r>
    <r>
      <rPr>
        <sz val="10"/>
        <color rgb="FF000000"/>
        <rFont val="Cambria"/>
        <family val="1"/>
      </rPr>
      <t xml:space="preserve"> de ____________ de 2023.</t>
    </r>
  </si>
  <si>
    <t>SERVIÇOS PRELIMINARES</t>
  </si>
  <si>
    <t>DEMOLIÇÃO</t>
  </si>
  <si>
    <t>ALVENRIA DE VEDAÇÃO</t>
  </si>
  <si>
    <t>PIAS E SANITÁRIOS</t>
  </si>
  <si>
    <t>LIMPEZA FINAL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</si>
</sst>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Bookman Old Style"/>
      <family val="1"/>
    </font>
    <font>
      <sz val="11"/>
      <color indexed="8"/>
      <name val="Calibri"/>
      <family val="2"/>
      <scheme val="minor"/>
    </font>
    <font>
      <b/>
      <sz val="10"/>
      <name val="Cambria"/>
      <family val="1"/>
      <scheme val="major"/>
    </font>
    <font>
      <b/>
      <sz val="11"/>
      <color rgb="FF000000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sz val="10"/>
      <color rgb="FF00000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" fillId="0" borderId="0"/>
    <xf numFmtId="0" fontId="2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 applyNumberFormat="0" applyFont="0" applyFill="0" applyBorder="0" applyProtection="0">
      <alignment vertical="center"/>
    </xf>
    <xf numFmtId="0" fontId="4" fillId="0" borderId="0"/>
    <xf numFmtId="0" fontId="1" fillId="0" borderId="0"/>
    <xf numFmtId="0" fontId="6" fillId="0" borderId="0"/>
    <xf numFmtId="0" fontId="6" fillId="0" borderId="0"/>
    <xf numFmtId="0" fontId="1" fillId="0" borderId="0" applyNumberFormat="0" applyFont="0" applyFill="0" applyBorder="0" applyProtection="0">
      <alignment vertical="center"/>
    </xf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0" fillId="0" borderId="0" xfId="0"/>
    <xf numFmtId="0" fontId="1" fillId="0" borderId="0" xfId="3" applyFont="1" applyAlignment="1">
      <alignment horizontal="center"/>
    </xf>
    <xf numFmtId="0" fontId="5" fillId="0" borderId="0" xfId="3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 indent="1"/>
    </xf>
    <xf numFmtId="10" fontId="9" fillId="0" borderId="1" xfId="0" applyNumberFormat="1" applyFont="1" applyBorder="1" applyAlignment="1">
      <alignment vertical="center"/>
    </xf>
    <xf numFmtId="9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indent="1"/>
    </xf>
    <xf numFmtId="164" fontId="11" fillId="0" borderId="1" xfId="0" applyNumberFormat="1" applyFont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4" fillId="0" borderId="8" xfId="0" applyFont="1" applyBorder="1"/>
    <xf numFmtId="0" fontId="13" fillId="0" borderId="0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7" fillId="6" borderId="1" xfId="0" applyFont="1" applyFill="1" applyBorder="1" applyAlignment="1">
      <alignment horizontal="justify" vertical="center" wrapText="1"/>
    </xf>
    <xf numFmtId="0" fontId="17" fillId="7" borderId="1" xfId="0" applyFont="1" applyFill="1" applyBorder="1" applyAlignment="1">
      <alignment horizontal="justify" vertical="center" wrapText="1"/>
    </xf>
    <xf numFmtId="0" fontId="17" fillId="6" borderId="14" xfId="0" applyFont="1" applyFill="1" applyBorder="1" applyAlignment="1">
      <alignment horizontal="justify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3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3" fontId="17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3" applyNumberFormat="1" applyFont="1" applyFill="1" applyBorder="1" applyAlignment="1" applyProtection="1">
      <alignment horizontal="left" vertical="center"/>
    </xf>
    <xf numFmtId="49" fontId="18" fillId="0" borderId="4" xfId="3" applyNumberFormat="1" applyFont="1" applyFill="1" applyBorder="1" applyAlignment="1" applyProtection="1">
      <alignment horizontal="left" vertical="center"/>
    </xf>
    <xf numFmtId="9" fontId="19" fillId="0" borderId="1" xfId="0" applyNumberFormat="1" applyFont="1" applyBorder="1" applyAlignment="1" applyProtection="1">
      <alignment horizontal="left" vertical="center"/>
      <protection locked="0"/>
    </xf>
    <xf numFmtId="49" fontId="19" fillId="2" borderId="1" xfId="3" applyNumberFormat="1" applyFont="1" applyFill="1" applyBorder="1" applyAlignment="1" applyProtection="1">
      <alignment horizontal="center" vertical="center"/>
    </xf>
    <xf numFmtId="0" fontId="19" fillId="2" borderId="1" xfId="3" applyFont="1" applyFill="1" applyBorder="1" applyAlignment="1" applyProtection="1">
      <alignment horizontal="center" vertical="center" wrapText="1"/>
    </xf>
    <xf numFmtId="0" fontId="19" fillId="2" borderId="1" xfId="3" applyFont="1" applyFill="1" applyBorder="1" applyAlignment="1" applyProtection="1">
      <alignment horizontal="center" vertical="center"/>
    </xf>
    <xf numFmtId="4" fontId="19" fillId="2" borderId="1" xfId="6" applyNumberFormat="1" applyFont="1" applyFill="1" applyBorder="1" applyAlignment="1" applyProtection="1">
      <alignment horizontal="center" vertical="center"/>
    </xf>
    <xf numFmtId="4" fontId="19" fillId="2" borderId="1" xfId="6" applyNumberFormat="1" applyFont="1" applyFill="1" applyBorder="1" applyAlignment="1" applyProtection="1">
      <alignment horizontal="center" vertical="center" wrapText="1"/>
    </xf>
    <xf numFmtId="49" fontId="19" fillId="3" borderId="1" xfId="3" applyNumberFormat="1" applyFont="1" applyFill="1" applyBorder="1" applyAlignment="1" applyProtection="1">
      <alignment horizontal="center" vertical="center"/>
    </xf>
    <xf numFmtId="49" fontId="18" fillId="0" borderId="1" xfId="3" applyNumberFormat="1" applyFont="1" applyFill="1" applyBorder="1" applyAlignment="1" applyProtection="1">
      <alignment horizontal="center" vertical="center"/>
    </xf>
    <xf numFmtId="0" fontId="18" fillId="0" borderId="1" xfId="3" applyFont="1" applyFill="1" applyBorder="1" applyAlignment="1" applyProtection="1">
      <alignment horizontal="justify" vertical="center" wrapText="1"/>
    </xf>
    <xf numFmtId="0" fontId="18" fillId="0" borderId="1" xfId="3" applyFont="1" applyFill="1" applyBorder="1" applyAlignment="1" applyProtection="1">
      <alignment horizontal="center" vertical="center" wrapText="1"/>
    </xf>
    <xf numFmtId="4" fontId="18" fillId="0" borderId="1" xfId="6" applyNumberFormat="1" applyFont="1" applyFill="1" applyBorder="1" applyAlignment="1" applyProtection="1">
      <alignment horizontal="center" vertical="center"/>
    </xf>
    <xf numFmtId="164" fontId="18" fillId="0" borderId="1" xfId="6" applyNumberFormat="1" applyFont="1" applyFill="1" applyBorder="1" applyAlignment="1" applyProtection="1">
      <alignment horizontal="right" vertical="center"/>
      <protection locked="0"/>
    </xf>
    <xf numFmtId="164" fontId="18" fillId="0" borderId="1" xfId="6" applyNumberFormat="1" applyFont="1" applyFill="1" applyBorder="1" applyAlignment="1" applyProtection="1">
      <alignment horizontal="right" vertical="center"/>
    </xf>
    <xf numFmtId="164" fontId="20" fillId="2" borderId="1" xfId="3" applyNumberFormat="1" applyFont="1" applyFill="1" applyBorder="1" applyAlignment="1" applyProtection="1">
      <alignment vertical="center"/>
    </xf>
    <xf numFmtId="49" fontId="20" fillId="3" borderId="1" xfId="3" applyNumberFormat="1" applyFont="1" applyFill="1" applyBorder="1" applyAlignment="1" applyProtection="1">
      <alignment horizontal="center" vertical="center"/>
    </xf>
    <xf numFmtId="49" fontId="18" fillId="0" borderId="1" xfId="3" applyNumberFormat="1" applyFont="1" applyFill="1" applyBorder="1" applyAlignment="1" applyProtection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justify" vertical="center" wrapText="1"/>
    </xf>
    <xf numFmtId="164" fontId="18" fillId="0" borderId="1" xfId="6" applyNumberFormat="1" applyFont="1" applyFill="1" applyBorder="1" applyAlignment="1" applyProtection="1">
      <alignment horizontal="center" vertical="center"/>
      <protection locked="0"/>
    </xf>
    <xf numFmtId="49" fontId="18" fillId="0" borderId="8" xfId="3" applyNumberFormat="1" applyFont="1" applyFill="1" applyBorder="1" applyAlignment="1" applyProtection="1">
      <alignment horizontal="center" vertical="center"/>
    </xf>
    <xf numFmtId="164" fontId="17" fillId="0" borderId="1" xfId="6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>
      <alignment horizontal="justify" vertical="top" wrapText="1"/>
    </xf>
    <xf numFmtId="0" fontId="21" fillId="0" borderId="13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center"/>
    </xf>
    <xf numFmtId="2" fontId="18" fillId="0" borderId="1" xfId="3" applyNumberFormat="1" applyFont="1" applyFill="1" applyBorder="1" applyAlignment="1" applyProtection="1">
      <alignment horizontal="center" vertical="center" wrapText="1"/>
    </xf>
    <xf numFmtId="49" fontId="18" fillId="0" borderId="15" xfId="3" applyNumberFormat="1" applyFont="1" applyFill="1" applyBorder="1" applyAlignment="1" applyProtection="1">
      <alignment horizontal="center" vertical="center"/>
    </xf>
    <xf numFmtId="49" fontId="18" fillId="0" borderId="3" xfId="3" applyNumberFormat="1" applyFont="1" applyFill="1" applyBorder="1" applyAlignment="1" applyProtection="1">
      <alignment horizontal="center" vertical="center"/>
    </xf>
    <xf numFmtId="2" fontId="18" fillId="0" borderId="1" xfId="3" applyNumberFormat="1" applyFont="1" applyFill="1" applyBorder="1" applyAlignment="1" applyProtection="1">
      <alignment horizontal="center" vertical="center"/>
    </xf>
    <xf numFmtId="164" fontId="18" fillId="0" borderId="1" xfId="3" applyNumberFormat="1" applyFont="1" applyFill="1" applyBorder="1" applyAlignment="1" applyProtection="1">
      <alignment horizontal="center" vertical="center"/>
      <protection locked="0"/>
    </xf>
    <xf numFmtId="2" fontId="18" fillId="0" borderId="4" xfId="3" applyNumberFormat="1" applyFont="1" applyFill="1" applyBorder="1" applyAlignment="1" applyProtection="1">
      <alignment horizontal="center" vertical="center"/>
    </xf>
    <xf numFmtId="164" fontId="20" fillId="2" borderId="1" xfId="6" applyNumberFormat="1" applyFont="1" applyFill="1" applyBorder="1" applyAlignment="1" applyProtection="1">
      <alignment horizontal="right" vertical="center"/>
    </xf>
    <xf numFmtId="49" fontId="20" fillId="3" borderId="1" xfId="3" applyNumberFormat="1" applyFont="1" applyFill="1" applyBorder="1" applyAlignment="1" applyProtection="1">
      <alignment horizontal="center" vertical="center"/>
    </xf>
    <xf numFmtId="4" fontId="17" fillId="0" borderId="1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164" fontId="18" fillId="0" borderId="5" xfId="3" applyNumberFormat="1" applyFont="1" applyFill="1" applyBorder="1" applyAlignment="1" applyProtection="1">
      <alignment horizontal="center" vertical="center"/>
      <protection locked="0"/>
    </xf>
    <xf numFmtId="164" fontId="22" fillId="2" borderId="1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right" vertical="center"/>
    </xf>
    <xf numFmtId="0" fontId="19" fillId="8" borderId="6" xfId="0" applyFont="1" applyFill="1" applyBorder="1" applyAlignment="1">
      <alignment horizontal="right" vertical="center"/>
    </xf>
    <xf numFmtId="164" fontId="22" fillId="3" borderId="7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0" xfId="0" applyFont="1" applyBorder="1"/>
    <xf numFmtId="0" fontId="14" fillId="0" borderId="9" xfId="0" applyFont="1" applyBorder="1"/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7" fontId="9" fillId="0" borderId="1" xfId="14" applyNumberFormat="1" applyFont="1" applyBorder="1" applyAlignment="1">
      <alignment horizontal="center" vertical="center" wrapText="1"/>
    </xf>
    <xf numFmtId="7" fontId="9" fillId="0" borderId="1" xfId="14" applyNumberFormat="1" applyFont="1" applyBorder="1" applyAlignment="1">
      <alignment horizontal="center" vertical="center"/>
    </xf>
    <xf numFmtId="9" fontId="9" fillId="0" borderId="1" xfId="15" applyFont="1" applyBorder="1" applyAlignment="1">
      <alignment horizontal="center" vertical="center" wrapText="1"/>
    </xf>
    <xf numFmtId="164" fontId="9" fillId="0" borderId="1" xfId="14" applyNumberFormat="1" applyFont="1" applyBorder="1" applyAlignment="1">
      <alignment horizontal="center" vertical="center" wrapText="1"/>
    </xf>
    <xf numFmtId="0" fontId="0" fillId="0" borderId="0" xfId="0" applyFill="1"/>
    <xf numFmtId="49" fontId="20" fillId="0" borderId="4" xfId="3" applyNumberFormat="1" applyFont="1" applyFill="1" applyBorder="1" applyAlignment="1" applyProtection="1">
      <alignment horizontal="right" vertical="center"/>
    </xf>
    <xf numFmtId="49" fontId="20" fillId="0" borderId="3" xfId="3" applyNumberFormat="1" applyFont="1" applyFill="1" applyBorder="1" applyAlignment="1" applyProtection="1">
      <alignment horizontal="right" vertical="center"/>
    </xf>
    <xf numFmtId="10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right" vertical="center" indent="1"/>
    </xf>
    <xf numFmtId="164" fontId="10" fillId="0" borderId="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2" fillId="3" borderId="3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right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19" fillId="4" borderId="3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NumberFormat="1" applyFont="1" applyFill="1" applyBorder="1" applyAlignment="1" applyProtection="1">
      <alignment horizontal="center" vertical="center"/>
      <protection locked="0"/>
    </xf>
    <xf numFmtId="0" fontId="19" fillId="4" borderId="5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horizontal="center" vertical="center"/>
    </xf>
    <xf numFmtId="49" fontId="20" fillId="2" borderId="3" xfId="3" applyNumberFormat="1" applyFont="1" applyFill="1" applyBorder="1" applyAlignment="1" applyProtection="1">
      <alignment horizontal="right" vertical="center"/>
    </xf>
    <xf numFmtId="49" fontId="20" fillId="2" borderId="4" xfId="3" applyNumberFormat="1" applyFont="1" applyFill="1" applyBorder="1" applyAlignment="1" applyProtection="1">
      <alignment horizontal="right" vertical="center"/>
    </xf>
    <xf numFmtId="49" fontId="20" fillId="2" borderId="5" xfId="3" applyNumberFormat="1" applyFont="1" applyFill="1" applyBorder="1" applyAlignment="1" applyProtection="1">
      <alignment horizontal="right" vertical="center"/>
    </xf>
    <xf numFmtId="0" fontId="20" fillId="3" borderId="3" xfId="3" applyFont="1" applyFill="1" applyBorder="1" applyAlignment="1" applyProtection="1">
      <alignment horizontal="center" vertical="center" wrapText="1"/>
    </xf>
    <xf numFmtId="0" fontId="20" fillId="3" borderId="4" xfId="3" applyFont="1" applyFill="1" applyBorder="1" applyAlignment="1" applyProtection="1">
      <alignment horizontal="center" vertical="center" wrapText="1"/>
    </xf>
    <xf numFmtId="0" fontId="20" fillId="3" borderId="5" xfId="3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49" fontId="18" fillId="2" borderId="4" xfId="3" applyNumberFormat="1" applyFont="1" applyFill="1" applyBorder="1" applyAlignment="1" applyProtection="1">
      <alignment horizontal="right" vertical="center"/>
    </xf>
    <xf numFmtId="49" fontId="18" fillId="2" borderId="5" xfId="3" applyNumberFormat="1" applyFont="1" applyFill="1" applyBorder="1" applyAlignment="1" applyProtection="1">
      <alignment horizontal="right" vertical="center"/>
    </xf>
    <xf numFmtId="49" fontId="20" fillId="3" borderId="3" xfId="3" applyNumberFormat="1" applyFont="1" applyFill="1" applyBorder="1" applyAlignment="1" applyProtection="1">
      <alignment horizontal="center" vertical="center"/>
    </xf>
    <xf numFmtId="49" fontId="20" fillId="3" borderId="4" xfId="3" applyNumberFormat="1" applyFont="1" applyFill="1" applyBorder="1" applyAlignment="1" applyProtection="1">
      <alignment horizontal="center" vertical="center"/>
    </xf>
    <xf numFmtId="49" fontId="20" fillId="3" borderId="5" xfId="3" applyNumberFormat="1" applyFont="1" applyFill="1" applyBorder="1" applyAlignment="1" applyProtection="1">
      <alignment horizontal="center" vertical="center"/>
    </xf>
    <xf numFmtId="49" fontId="20" fillId="3" borderId="1" xfId="3" applyNumberFormat="1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>
      <alignment horizontal="right" vertical="center"/>
    </xf>
    <xf numFmtId="0" fontId="19" fillId="3" borderId="3" xfId="3" applyFont="1" applyFill="1" applyBorder="1" applyAlignment="1" applyProtection="1">
      <alignment horizontal="center" vertical="center" wrapText="1"/>
    </xf>
    <xf numFmtId="0" fontId="19" fillId="3" borderId="4" xfId="3" applyFont="1" applyFill="1" applyBorder="1" applyAlignment="1" applyProtection="1">
      <alignment horizontal="center" vertical="center" wrapText="1"/>
    </xf>
    <xf numFmtId="0" fontId="19" fillId="3" borderId="5" xfId="3" applyFont="1" applyFill="1" applyBorder="1" applyAlignment="1" applyProtection="1">
      <alignment horizontal="center" vertical="center" wrapText="1"/>
    </xf>
    <xf numFmtId="49" fontId="20" fillId="2" borderId="1" xfId="3" applyNumberFormat="1" applyFont="1" applyFill="1" applyBorder="1" applyAlignment="1" applyProtection="1">
      <alignment horizontal="right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right" vertical="center"/>
    </xf>
    <xf numFmtId="0" fontId="19" fillId="3" borderId="4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horizontal="right" vertical="center"/>
    </xf>
    <xf numFmtId="0" fontId="19" fillId="3" borderId="3" xfId="0" applyNumberFormat="1" applyFont="1" applyFill="1" applyBorder="1" applyAlignment="1">
      <alignment horizontal="right" vertical="center"/>
    </xf>
    <xf numFmtId="0" fontId="19" fillId="3" borderId="5" xfId="0" applyNumberFormat="1" applyFont="1" applyFill="1" applyBorder="1" applyAlignment="1">
      <alignment horizontal="right" vertical="center"/>
    </xf>
    <xf numFmtId="0" fontId="19" fillId="3" borderId="3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right" vertical="center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3" xfId="0" applyNumberFormat="1" applyFont="1" applyFill="1" applyBorder="1" applyAlignment="1">
      <alignment horizontal="right" vertical="center"/>
    </xf>
    <xf numFmtId="0" fontId="19" fillId="2" borderId="4" xfId="0" applyNumberFormat="1" applyFont="1" applyFill="1" applyBorder="1" applyAlignment="1">
      <alignment horizontal="right" vertical="center"/>
    </xf>
    <xf numFmtId="0" fontId="19" fillId="2" borderId="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</cellXfs>
  <cellStyles count="16">
    <cellStyle name="Moeda" xfId="14" builtinId="4"/>
    <cellStyle name="Moeda 2" xfId="2"/>
    <cellStyle name="Normal" xfId="0" builtinId="0"/>
    <cellStyle name="Normal 2" xfId="3"/>
    <cellStyle name="Normal 2 2" xfId="4"/>
    <cellStyle name="Normal 2 2 2" xfId="8"/>
    <cellStyle name="Normal 2 3" xfId="9"/>
    <cellStyle name="Normal 3" xfId="5"/>
    <cellStyle name="Normal 4" xfId="1"/>
    <cellStyle name="Normal 4 2" xfId="10"/>
    <cellStyle name="Normal 5 2" xfId="7"/>
    <cellStyle name="Porcentagem" xfId="15" builtinId="5"/>
    <cellStyle name="Vírgula" xfId="13" builtinId="3"/>
    <cellStyle name="Vírgula 2" xfId="6"/>
    <cellStyle name="Vírgula 2 2" xfId="12"/>
    <cellStyle name="Vírgul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72"/>
  <sheetViews>
    <sheetView topLeftCell="A28" zoomScaleNormal="100" workbookViewId="0">
      <selection activeCell="E36" sqref="E36"/>
    </sheetView>
  </sheetViews>
  <sheetFormatPr defaultRowHeight="15" x14ac:dyDescent="0.25"/>
  <cols>
    <col min="1" max="1" width="7.7109375" customWidth="1"/>
    <col min="2" max="2" width="58.28515625" customWidth="1"/>
    <col min="3" max="3" width="7" customWidth="1"/>
    <col min="4" max="4" width="8" customWidth="1"/>
    <col min="5" max="5" width="11.28515625" customWidth="1"/>
    <col min="6" max="6" width="14" customWidth="1"/>
  </cols>
  <sheetData>
    <row r="1" spans="1:245" s="2" customFormat="1" x14ac:dyDescent="0.25">
      <c r="A1" s="165" t="s">
        <v>37</v>
      </c>
      <c r="B1" s="166"/>
      <c r="C1" s="166"/>
      <c r="D1" s="166"/>
      <c r="E1" s="166"/>
      <c r="F1" s="167"/>
    </row>
    <row r="2" spans="1:245" ht="14.25" customHeight="1" x14ac:dyDescent="0.3">
      <c r="A2" s="157" t="s">
        <v>38</v>
      </c>
      <c r="B2" s="158"/>
      <c r="C2" s="158"/>
      <c r="D2" s="158"/>
      <c r="E2" s="158"/>
      <c r="F2" s="159"/>
      <c r="G2" s="4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ht="15" customHeight="1" x14ac:dyDescent="0.3">
      <c r="A3" s="157" t="s">
        <v>119</v>
      </c>
      <c r="B3" s="158"/>
      <c r="C3" s="158"/>
      <c r="D3" s="158"/>
      <c r="E3" s="158"/>
      <c r="F3" s="159"/>
      <c r="G3" s="4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t="14.25" customHeight="1" x14ac:dyDescent="0.3">
      <c r="A4" s="157" t="s">
        <v>120</v>
      </c>
      <c r="B4" s="158"/>
      <c r="C4" s="158"/>
      <c r="D4" s="158"/>
      <c r="E4" s="158"/>
      <c r="F4" s="159"/>
      <c r="G4" s="4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4.25" customHeight="1" x14ac:dyDescent="0.3">
      <c r="A5" s="168"/>
      <c r="B5" s="169"/>
      <c r="C5" s="169"/>
      <c r="D5" s="169"/>
      <c r="E5" s="169"/>
      <c r="F5" s="170"/>
      <c r="G5" s="4"/>
      <c r="H5" s="3"/>
      <c r="I5" s="3"/>
      <c r="J5" s="3"/>
      <c r="K5" s="3"/>
    </row>
    <row r="6" spans="1:245" s="2" customFormat="1" ht="14.25" customHeight="1" x14ac:dyDescent="0.3">
      <c r="A6" s="157" t="s">
        <v>39</v>
      </c>
      <c r="B6" s="158"/>
      <c r="C6" s="158"/>
      <c r="D6" s="158"/>
      <c r="E6" s="158"/>
      <c r="F6" s="159"/>
      <c r="G6" s="4"/>
      <c r="H6" s="3"/>
      <c r="I6" s="3"/>
      <c r="J6" s="3"/>
      <c r="K6" s="3"/>
    </row>
    <row r="7" spans="1:245" s="2" customFormat="1" ht="14.25" customHeight="1" x14ac:dyDescent="0.3">
      <c r="A7" s="160" t="s">
        <v>40</v>
      </c>
      <c r="B7" s="160"/>
      <c r="C7" s="164"/>
      <c r="D7" s="164"/>
      <c r="E7" s="164"/>
      <c r="F7" s="164"/>
      <c r="G7" s="4"/>
      <c r="H7" s="3"/>
      <c r="I7" s="3"/>
      <c r="J7" s="3"/>
      <c r="K7" s="3"/>
    </row>
    <row r="8" spans="1:245" s="2" customFormat="1" ht="14.25" customHeight="1" x14ac:dyDescent="0.3">
      <c r="A8" s="160" t="s">
        <v>41</v>
      </c>
      <c r="B8" s="160"/>
      <c r="C8" s="164"/>
      <c r="D8" s="164"/>
      <c r="E8" s="164"/>
      <c r="F8" s="164"/>
      <c r="G8" s="4"/>
      <c r="H8" s="3"/>
      <c r="I8" s="3"/>
      <c r="J8" s="3"/>
      <c r="K8" s="3"/>
    </row>
    <row r="9" spans="1:245" s="2" customFormat="1" ht="14.25" customHeight="1" x14ac:dyDescent="0.3">
      <c r="A9" s="160" t="s">
        <v>42</v>
      </c>
      <c r="B9" s="160"/>
      <c r="C9" s="164"/>
      <c r="D9" s="164"/>
      <c r="E9" s="164"/>
      <c r="F9" s="164"/>
      <c r="G9" s="4"/>
      <c r="H9" s="3"/>
      <c r="I9" s="3"/>
      <c r="J9" s="3"/>
      <c r="K9" s="3"/>
    </row>
    <row r="10" spans="1:245" s="2" customFormat="1" ht="14.25" customHeight="1" x14ac:dyDescent="0.3">
      <c r="A10" s="160" t="s">
        <v>43</v>
      </c>
      <c r="B10" s="160"/>
      <c r="C10" s="164"/>
      <c r="D10" s="164"/>
      <c r="E10" s="164"/>
      <c r="F10" s="164"/>
      <c r="G10" s="4"/>
      <c r="H10" s="3"/>
      <c r="I10" s="3"/>
      <c r="J10" s="3"/>
      <c r="K10" s="3"/>
    </row>
    <row r="11" spans="1:245" s="2" customFormat="1" ht="14.25" customHeight="1" x14ac:dyDescent="0.3">
      <c r="A11" s="160" t="s">
        <v>44</v>
      </c>
      <c r="B11" s="160"/>
      <c r="C11" s="164"/>
      <c r="D11" s="164"/>
      <c r="E11" s="164"/>
      <c r="F11" s="164"/>
      <c r="G11" s="4"/>
      <c r="H11" s="3"/>
      <c r="I11" s="3"/>
      <c r="J11" s="3"/>
      <c r="K11" s="3"/>
    </row>
    <row r="12" spans="1:245" s="2" customFormat="1" ht="14.25" customHeight="1" x14ac:dyDescent="0.3">
      <c r="A12" s="160" t="s">
        <v>45</v>
      </c>
      <c r="B12" s="160"/>
      <c r="C12" s="164"/>
      <c r="D12" s="164"/>
      <c r="E12" s="164"/>
      <c r="F12" s="164"/>
      <c r="G12" s="4"/>
      <c r="H12" s="3"/>
      <c r="I12" s="3"/>
      <c r="J12" s="3"/>
      <c r="K12" s="3"/>
    </row>
    <row r="13" spans="1:245" s="2" customFormat="1" ht="14.25" customHeight="1" x14ac:dyDescent="0.3">
      <c r="A13" s="160" t="s">
        <v>46</v>
      </c>
      <c r="B13" s="160"/>
      <c r="C13" s="164"/>
      <c r="D13" s="164"/>
      <c r="E13" s="164"/>
      <c r="F13" s="164"/>
      <c r="G13" s="4"/>
      <c r="H13" s="3"/>
      <c r="I13" s="3"/>
      <c r="J13" s="3"/>
      <c r="K13" s="3"/>
    </row>
    <row r="14" spans="1:245" s="2" customFormat="1" ht="14.25" customHeight="1" x14ac:dyDescent="0.3">
      <c r="A14" s="160" t="s">
        <v>47</v>
      </c>
      <c r="B14" s="160"/>
      <c r="C14" s="164"/>
      <c r="D14" s="164"/>
      <c r="E14" s="164"/>
      <c r="F14" s="164"/>
      <c r="G14" s="4"/>
      <c r="H14" s="3"/>
      <c r="I14" s="3"/>
      <c r="J14" s="3"/>
      <c r="K14" s="3"/>
    </row>
    <row r="15" spans="1:245" s="2" customFormat="1" ht="14.25" customHeight="1" x14ac:dyDescent="0.3">
      <c r="A15" s="157" t="s">
        <v>48</v>
      </c>
      <c r="B15" s="158"/>
      <c r="C15" s="158"/>
      <c r="D15" s="158"/>
      <c r="E15" s="158"/>
      <c r="F15" s="159"/>
      <c r="G15" s="4"/>
      <c r="H15" s="3"/>
      <c r="I15" s="3"/>
      <c r="J15" s="3"/>
      <c r="K15" s="3"/>
    </row>
    <row r="16" spans="1:245" s="2" customFormat="1" ht="14.25" customHeight="1" x14ac:dyDescent="0.3">
      <c r="A16" s="160" t="s">
        <v>49</v>
      </c>
      <c r="B16" s="160"/>
      <c r="C16" s="161"/>
      <c r="D16" s="162"/>
      <c r="E16" s="162"/>
      <c r="F16" s="163"/>
      <c r="G16" s="4"/>
      <c r="H16" s="3"/>
      <c r="I16" s="3"/>
      <c r="J16" s="3"/>
      <c r="K16" s="3"/>
    </row>
    <row r="17" spans="1:245" s="2" customFormat="1" ht="14.25" customHeight="1" x14ac:dyDescent="0.3">
      <c r="A17" s="160" t="s">
        <v>50</v>
      </c>
      <c r="B17" s="160"/>
      <c r="C17" s="161"/>
      <c r="D17" s="162"/>
      <c r="E17" s="162"/>
      <c r="F17" s="163"/>
      <c r="G17" s="4"/>
      <c r="H17" s="3"/>
      <c r="I17" s="3"/>
      <c r="J17" s="3"/>
      <c r="K17" s="3"/>
    </row>
    <row r="18" spans="1:245" s="2" customFormat="1" ht="14.25" customHeight="1" x14ac:dyDescent="0.3">
      <c r="A18" s="160" t="s">
        <v>51</v>
      </c>
      <c r="B18" s="160"/>
      <c r="C18" s="161"/>
      <c r="D18" s="162"/>
      <c r="E18" s="162"/>
      <c r="F18" s="163"/>
      <c r="G18" s="4"/>
      <c r="H18" s="3"/>
      <c r="I18" s="3"/>
      <c r="J18" s="3"/>
      <c r="K18" s="3"/>
    </row>
    <row r="19" spans="1:245" s="2" customFormat="1" ht="14.25" customHeight="1" x14ac:dyDescent="0.3">
      <c r="A19" s="157" t="s">
        <v>52</v>
      </c>
      <c r="B19" s="158"/>
      <c r="C19" s="158"/>
      <c r="D19" s="158"/>
      <c r="E19" s="158"/>
      <c r="F19" s="159"/>
      <c r="G19" s="4"/>
      <c r="H19" s="3"/>
      <c r="I19" s="3"/>
      <c r="J19" s="3"/>
      <c r="K19" s="3"/>
    </row>
    <row r="20" spans="1:245" s="2" customFormat="1" ht="14.25" customHeight="1" x14ac:dyDescent="0.3">
      <c r="A20" s="160" t="s">
        <v>53</v>
      </c>
      <c r="B20" s="160"/>
      <c r="C20" s="122"/>
      <c r="D20" s="123"/>
      <c r="E20" s="123"/>
      <c r="F20" s="124"/>
      <c r="G20" s="4"/>
      <c r="H20" s="3"/>
      <c r="I20" s="3"/>
      <c r="J20" s="3"/>
      <c r="K20" s="3"/>
    </row>
    <row r="21" spans="1:245" s="2" customFormat="1" ht="14.25" customHeight="1" x14ac:dyDescent="0.3">
      <c r="A21" s="160" t="s">
        <v>54</v>
      </c>
      <c r="B21" s="160"/>
      <c r="C21" s="122"/>
      <c r="D21" s="123"/>
      <c r="E21" s="123"/>
      <c r="F21" s="124"/>
      <c r="G21" s="4"/>
      <c r="H21" s="3"/>
      <c r="I21" s="3"/>
      <c r="J21" s="3"/>
      <c r="K21" s="3"/>
    </row>
    <row r="22" spans="1:245" s="2" customFormat="1" ht="14.25" customHeight="1" x14ac:dyDescent="0.3">
      <c r="A22" s="155" t="s">
        <v>55</v>
      </c>
      <c r="B22" s="156"/>
      <c r="C22" s="122"/>
      <c r="D22" s="123"/>
      <c r="E22" s="123"/>
      <c r="F22" s="124"/>
      <c r="G22" s="4"/>
      <c r="H22" s="3"/>
      <c r="I22" s="3"/>
      <c r="J22" s="3"/>
      <c r="K22" s="3"/>
    </row>
    <row r="23" spans="1:245" s="2" customFormat="1" ht="14.25" customHeight="1" x14ac:dyDescent="0.3">
      <c r="A23" s="155" t="s">
        <v>56</v>
      </c>
      <c r="B23" s="156"/>
      <c r="C23" s="122"/>
      <c r="D23" s="123"/>
      <c r="E23" s="123"/>
      <c r="F23" s="124"/>
      <c r="G23" s="4"/>
      <c r="H23" s="3"/>
      <c r="I23" s="3"/>
      <c r="J23" s="3"/>
      <c r="K23" s="3"/>
    </row>
    <row r="24" spans="1:245" s="2" customFormat="1" ht="14.25" customHeight="1" x14ac:dyDescent="0.3">
      <c r="A24" s="155" t="s">
        <v>57</v>
      </c>
      <c r="B24" s="156"/>
      <c r="C24" s="122"/>
      <c r="D24" s="123"/>
      <c r="E24" s="123"/>
      <c r="F24" s="124"/>
      <c r="G24" s="4"/>
      <c r="H24" s="3"/>
      <c r="I24" s="3"/>
      <c r="J24" s="3"/>
      <c r="K24" s="3"/>
    </row>
    <row r="25" spans="1:245" s="2" customFormat="1" ht="14.25" customHeight="1" x14ac:dyDescent="0.3">
      <c r="A25" s="155" t="s">
        <v>58</v>
      </c>
      <c r="B25" s="156"/>
      <c r="C25" s="122"/>
      <c r="D25" s="123"/>
      <c r="E25" s="123"/>
      <c r="F25" s="124"/>
      <c r="G25" s="4"/>
      <c r="H25" s="3"/>
      <c r="I25" s="3"/>
      <c r="J25" s="3"/>
      <c r="K25" s="3"/>
    </row>
    <row r="26" spans="1:245" s="2" customFormat="1" ht="14.25" customHeight="1" x14ac:dyDescent="0.3">
      <c r="A26" s="155" t="s">
        <v>59</v>
      </c>
      <c r="B26" s="156"/>
      <c r="C26" s="122"/>
      <c r="D26" s="123"/>
      <c r="E26" s="123"/>
      <c r="F26" s="124"/>
      <c r="G26" s="4"/>
      <c r="H26" s="3"/>
      <c r="I26" s="3"/>
      <c r="J26" s="3"/>
      <c r="K26" s="3"/>
    </row>
    <row r="27" spans="1:245" ht="14.25" customHeight="1" x14ac:dyDescent="0.3">
      <c r="A27" s="172" t="s">
        <v>91</v>
      </c>
      <c r="B27" s="173"/>
      <c r="C27" s="173"/>
      <c r="D27" s="173"/>
      <c r="E27" s="174"/>
      <c r="F27" s="49">
        <v>0.25</v>
      </c>
      <c r="G27" s="4"/>
      <c r="H27" s="3"/>
      <c r="I27" s="3"/>
      <c r="J27" s="3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</row>
    <row r="28" spans="1:245" x14ac:dyDescent="0.25">
      <c r="A28" s="50" t="s">
        <v>34</v>
      </c>
      <c r="B28" s="51" t="s">
        <v>0</v>
      </c>
      <c r="C28" s="52" t="s">
        <v>1</v>
      </c>
      <c r="D28" s="53" t="s">
        <v>2</v>
      </c>
      <c r="E28" s="54" t="s">
        <v>3</v>
      </c>
      <c r="F28" s="53" t="s">
        <v>35</v>
      </c>
    </row>
    <row r="29" spans="1:245" x14ac:dyDescent="0.25">
      <c r="A29" s="55" t="s">
        <v>4</v>
      </c>
      <c r="B29" s="142" t="s">
        <v>121</v>
      </c>
      <c r="C29" s="143"/>
      <c r="D29" s="143"/>
      <c r="E29" s="143"/>
      <c r="F29" s="144"/>
    </row>
    <row r="30" spans="1:245" ht="16.5" customHeight="1" x14ac:dyDescent="0.25">
      <c r="A30" s="56" t="s">
        <v>5</v>
      </c>
      <c r="B30" s="57" t="s">
        <v>96</v>
      </c>
      <c r="C30" s="58" t="s">
        <v>6</v>
      </c>
      <c r="D30" s="59">
        <v>6</v>
      </c>
      <c r="E30" s="60">
        <v>0</v>
      </c>
      <c r="F30" s="61">
        <f>((E30*($F$27)) + E30)*D30</f>
        <v>0</v>
      </c>
    </row>
    <row r="31" spans="1:245" x14ac:dyDescent="0.25">
      <c r="A31" s="126" t="s">
        <v>97</v>
      </c>
      <c r="B31" s="127"/>
      <c r="C31" s="127"/>
      <c r="D31" s="127"/>
      <c r="E31" s="128"/>
      <c r="F31" s="62">
        <f>SUM(F30)</f>
        <v>0</v>
      </c>
    </row>
    <row r="32" spans="1:245" x14ac:dyDescent="0.25">
      <c r="A32" s="55" t="s">
        <v>7</v>
      </c>
      <c r="B32" s="142" t="s">
        <v>122</v>
      </c>
      <c r="C32" s="143"/>
      <c r="D32" s="143"/>
      <c r="E32" s="143"/>
      <c r="F32" s="144"/>
    </row>
    <row r="33" spans="1:6" ht="25.5" customHeight="1" x14ac:dyDescent="0.25">
      <c r="A33" s="56" t="s">
        <v>8</v>
      </c>
      <c r="B33" s="57" t="s">
        <v>123</v>
      </c>
      <c r="C33" s="58" t="s">
        <v>124</v>
      </c>
      <c r="D33" s="59">
        <v>3</v>
      </c>
      <c r="E33" s="60">
        <v>0</v>
      </c>
      <c r="F33" s="61">
        <f>((E33*($F$27)) + E33)*D33</f>
        <v>0</v>
      </c>
    </row>
    <row r="34" spans="1:6" ht="15.75" customHeight="1" x14ac:dyDescent="0.25">
      <c r="A34" s="126" t="s">
        <v>60</v>
      </c>
      <c r="B34" s="127"/>
      <c r="C34" s="127"/>
      <c r="D34" s="127"/>
      <c r="E34" s="128"/>
      <c r="F34" s="62">
        <f>SUM(F33)</f>
        <v>0</v>
      </c>
    </row>
    <row r="35" spans="1:6" x14ac:dyDescent="0.25">
      <c r="A35" s="63" t="s">
        <v>9</v>
      </c>
      <c r="B35" s="129" t="s">
        <v>125</v>
      </c>
      <c r="C35" s="130"/>
      <c r="D35" s="130"/>
      <c r="E35" s="130"/>
      <c r="F35" s="131"/>
    </row>
    <row r="36" spans="1:6" s="2" customFormat="1" x14ac:dyDescent="0.25">
      <c r="A36" s="56" t="s">
        <v>10</v>
      </c>
      <c r="B36" s="64" t="s">
        <v>126</v>
      </c>
      <c r="C36" s="65" t="s">
        <v>11</v>
      </c>
      <c r="D36" s="66">
        <v>36</v>
      </c>
      <c r="E36" s="60">
        <v>0</v>
      </c>
      <c r="F36" s="61">
        <f>((E36*($F$27)) + E36)*D36</f>
        <v>0</v>
      </c>
    </row>
    <row r="37" spans="1:6" x14ac:dyDescent="0.25">
      <c r="A37" s="56" t="s">
        <v>99</v>
      </c>
      <c r="B37" s="57" t="s">
        <v>127</v>
      </c>
      <c r="C37" s="65" t="s">
        <v>124</v>
      </c>
      <c r="D37" s="66">
        <v>19</v>
      </c>
      <c r="E37" s="60">
        <v>0</v>
      </c>
      <c r="F37" s="61">
        <f>((E37*($F$27)) + E37)*D37</f>
        <v>0</v>
      </c>
    </row>
    <row r="38" spans="1:6" ht="15" customHeight="1" x14ac:dyDescent="0.25">
      <c r="A38" s="126" t="s">
        <v>61</v>
      </c>
      <c r="B38" s="127"/>
      <c r="C38" s="127"/>
      <c r="D38" s="127"/>
      <c r="E38" s="128"/>
      <c r="F38" s="62">
        <f>SUM(F36:F37)</f>
        <v>0</v>
      </c>
    </row>
    <row r="39" spans="1:6" x14ac:dyDescent="0.25">
      <c r="A39" s="63" t="s">
        <v>12</v>
      </c>
      <c r="B39" s="129" t="s">
        <v>128</v>
      </c>
      <c r="C39" s="130"/>
      <c r="D39" s="130"/>
      <c r="E39" s="130"/>
      <c r="F39" s="131"/>
    </row>
    <row r="40" spans="1:6" ht="15" customHeight="1" x14ac:dyDescent="0.25">
      <c r="A40" s="56" t="s">
        <v>29</v>
      </c>
      <c r="B40" s="67" t="s">
        <v>129</v>
      </c>
      <c r="C40" s="65" t="s">
        <v>6</v>
      </c>
      <c r="D40" s="66">
        <v>8</v>
      </c>
      <c r="E40" s="60">
        <v>0</v>
      </c>
      <c r="F40" s="61">
        <f t="shared" ref="F40:F45" si="0">((E40*($F$27)) + E40)*D40</f>
        <v>0</v>
      </c>
    </row>
    <row r="41" spans="1:6" s="2" customFormat="1" ht="15" customHeight="1" x14ac:dyDescent="0.25">
      <c r="A41" s="56" t="s">
        <v>30</v>
      </c>
      <c r="B41" s="67" t="s">
        <v>133</v>
      </c>
      <c r="C41" s="65" t="s">
        <v>86</v>
      </c>
      <c r="D41" s="66">
        <v>113.63</v>
      </c>
      <c r="E41" s="60">
        <v>0</v>
      </c>
      <c r="F41" s="61">
        <f t="shared" si="0"/>
        <v>0</v>
      </c>
    </row>
    <row r="42" spans="1:6" s="2" customFormat="1" ht="15" customHeight="1" x14ac:dyDescent="0.25">
      <c r="A42" s="56" t="s">
        <v>13</v>
      </c>
      <c r="B42" s="67" t="s">
        <v>134</v>
      </c>
      <c r="C42" s="65" t="s">
        <v>86</v>
      </c>
      <c r="D42" s="66">
        <v>41.97</v>
      </c>
      <c r="E42" s="60">
        <v>0</v>
      </c>
      <c r="F42" s="61">
        <f t="shared" si="0"/>
        <v>0</v>
      </c>
    </row>
    <row r="43" spans="1:6" ht="14.25" customHeight="1" x14ac:dyDescent="0.25">
      <c r="A43" s="56" t="s">
        <v>130</v>
      </c>
      <c r="B43" s="67" t="s">
        <v>135</v>
      </c>
      <c r="C43" s="65" t="s">
        <v>124</v>
      </c>
      <c r="D43" s="66">
        <v>15</v>
      </c>
      <c r="E43" s="60">
        <v>0</v>
      </c>
      <c r="F43" s="61">
        <f t="shared" si="0"/>
        <v>0</v>
      </c>
    </row>
    <row r="44" spans="1:6" s="2" customFormat="1" ht="14.25" customHeight="1" x14ac:dyDescent="0.25">
      <c r="A44" s="56" t="s">
        <v>131</v>
      </c>
      <c r="B44" s="67" t="s">
        <v>136</v>
      </c>
      <c r="C44" s="65" t="s">
        <v>124</v>
      </c>
      <c r="D44" s="66">
        <v>15</v>
      </c>
      <c r="E44" s="60">
        <v>0</v>
      </c>
      <c r="F44" s="61">
        <f t="shared" si="0"/>
        <v>0</v>
      </c>
    </row>
    <row r="45" spans="1:6" ht="26.25" customHeight="1" x14ac:dyDescent="0.25">
      <c r="A45" s="56" t="s">
        <v>132</v>
      </c>
      <c r="B45" s="67" t="s">
        <v>137</v>
      </c>
      <c r="C45" s="65" t="s">
        <v>6</v>
      </c>
      <c r="D45" s="66">
        <v>65</v>
      </c>
      <c r="E45" s="60">
        <v>0</v>
      </c>
      <c r="F45" s="61">
        <f t="shared" si="0"/>
        <v>0</v>
      </c>
    </row>
    <row r="46" spans="1:6" ht="13.5" customHeight="1" x14ac:dyDescent="0.25">
      <c r="A46" s="145" t="s">
        <v>62</v>
      </c>
      <c r="B46" s="145"/>
      <c r="C46" s="145"/>
      <c r="D46" s="145"/>
      <c r="E46" s="145"/>
      <c r="F46" s="62">
        <f>SUM(F40:F45)</f>
        <v>0</v>
      </c>
    </row>
    <row r="47" spans="1:6" ht="13.5" customHeight="1" x14ac:dyDescent="0.25">
      <c r="A47" s="63" t="s">
        <v>14</v>
      </c>
      <c r="B47" s="129" t="s">
        <v>138</v>
      </c>
      <c r="C47" s="130"/>
      <c r="D47" s="130"/>
      <c r="E47" s="130"/>
      <c r="F47" s="131"/>
    </row>
    <row r="48" spans="1:6" ht="27" customHeight="1" x14ac:dyDescent="0.25">
      <c r="A48" s="56" t="s">
        <v>15</v>
      </c>
      <c r="B48" s="30" t="s">
        <v>142</v>
      </c>
      <c r="C48" s="33" t="s">
        <v>86</v>
      </c>
      <c r="D48" s="59">
        <v>87</v>
      </c>
      <c r="E48" s="68">
        <v>0</v>
      </c>
      <c r="F48" s="61">
        <f t="shared" ref="F48:F53" si="1">((E48*($F$27)) + E48)*D48</f>
        <v>0</v>
      </c>
    </row>
    <row r="49" spans="1:6" s="2" customFormat="1" ht="26.25" customHeight="1" x14ac:dyDescent="0.25">
      <c r="A49" s="56" t="s">
        <v>16</v>
      </c>
      <c r="B49" s="30" t="s">
        <v>143</v>
      </c>
      <c r="C49" s="33" t="s">
        <v>6</v>
      </c>
      <c r="D49" s="59">
        <v>87</v>
      </c>
      <c r="E49" s="68">
        <v>0</v>
      </c>
      <c r="F49" s="61">
        <f t="shared" si="1"/>
        <v>0</v>
      </c>
    </row>
    <row r="50" spans="1:6" s="2" customFormat="1" ht="13.5" customHeight="1" x14ac:dyDescent="0.25">
      <c r="A50" s="56" t="s">
        <v>31</v>
      </c>
      <c r="B50" s="31" t="s">
        <v>98</v>
      </c>
      <c r="C50" s="34" t="s">
        <v>86</v>
      </c>
      <c r="D50" s="59">
        <v>20</v>
      </c>
      <c r="E50" s="68">
        <v>0</v>
      </c>
      <c r="F50" s="61">
        <f t="shared" si="1"/>
        <v>0</v>
      </c>
    </row>
    <row r="51" spans="1:6" s="2" customFormat="1" ht="13.5" customHeight="1" x14ac:dyDescent="0.25">
      <c r="A51" s="56" t="s">
        <v>139</v>
      </c>
      <c r="B51" s="30" t="s">
        <v>100</v>
      </c>
      <c r="C51" s="33" t="s">
        <v>86</v>
      </c>
      <c r="D51" s="59">
        <v>20</v>
      </c>
      <c r="E51" s="68">
        <v>0</v>
      </c>
      <c r="F51" s="61">
        <f t="shared" si="1"/>
        <v>0</v>
      </c>
    </row>
    <row r="52" spans="1:6" ht="26.25" customHeight="1" x14ac:dyDescent="0.25">
      <c r="A52" s="69" t="s">
        <v>140</v>
      </c>
      <c r="B52" s="31" t="s">
        <v>144</v>
      </c>
      <c r="C52" s="34" t="s">
        <v>6</v>
      </c>
      <c r="D52" s="59">
        <v>12.6</v>
      </c>
      <c r="E52" s="68">
        <v>0</v>
      </c>
      <c r="F52" s="61">
        <f t="shared" si="1"/>
        <v>0</v>
      </c>
    </row>
    <row r="53" spans="1:6" s="2" customFormat="1" ht="13.5" customHeight="1" x14ac:dyDescent="0.25">
      <c r="A53" s="69" t="s">
        <v>141</v>
      </c>
      <c r="B53" s="32" t="s">
        <v>145</v>
      </c>
      <c r="C53" s="35" t="s">
        <v>11</v>
      </c>
      <c r="D53" s="59">
        <v>41</v>
      </c>
      <c r="E53" s="68">
        <v>0</v>
      </c>
      <c r="F53" s="61">
        <f t="shared" si="1"/>
        <v>0</v>
      </c>
    </row>
    <row r="54" spans="1:6" ht="15" customHeight="1" x14ac:dyDescent="0.25">
      <c r="A54" s="126" t="s">
        <v>63</v>
      </c>
      <c r="B54" s="127"/>
      <c r="C54" s="127"/>
      <c r="D54" s="127"/>
      <c r="E54" s="128"/>
      <c r="F54" s="62">
        <f>SUM(F48:F53)</f>
        <v>0</v>
      </c>
    </row>
    <row r="55" spans="1:6" x14ac:dyDescent="0.25">
      <c r="A55" s="63" t="s">
        <v>17</v>
      </c>
      <c r="B55" s="129" t="s">
        <v>146</v>
      </c>
      <c r="C55" s="130"/>
      <c r="D55" s="130"/>
      <c r="E55" s="130"/>
      <c r="F55" s="131"/>
    </row>
    <row r="56" spans="1:6" ht="15.75" customHeight="1" x14ac:dyDescent="0.25">
      <c r="A56" s="56" t="s">
        <v>18</v>
      </c>
      <c r="B56" s="36" t="s">
        <v>151</v>
      </c>
      <c r="C56" s="38" t="s">
        <v>6</v>
      </c>
      <c r="D56" s="59">
        <v>166</v>
      </c>
      <c r="E56" s="70">
        <v>0</v>
      </c>
      <c r="F56" s="61">
        <f t="shared" ref="F56:F60" si="2">((E56*($F$27)) + E56)*D56</f>
        <v>0</v>
      </c>
    </row>
    <row r="57" spans="1:6" s="2" customFormat="1" ht="25.5" customHeight="1" x14ac:dyDescent="0.25">
      <c r="A57" s="56" t="s">
        <v>147</v>
      </c>
      <c r="B57" s="37" t="s">
        <v>152</v>
      </c>
      <c r="C57" s="39" t="s">
        <v>6</v>
      </c>
      <c r="D57" s="59">
        <v>20</v>
      </c>
      <c r="E57" s="70">
        <v>0</v>
      </c>
      <c r="F57" s="61">
        <f t="shared" si="2"/>
        <v>0</v>
      </c>
    </row>
    <row r="58" spans="1:6" s="2" customFormat="1" ht="15.75" customHeight="1" x14ac:dyDescent="0.25">
      <c r="A58" s="56" t="s">
        <v>148</v>
      </c>
      <c r="B58" s="30" t="s">
        <v>153</v>
      </c>
      <c r="C58" s="33" t="s">
        <v>6</v>
      </c>
      <c r="D58" s="59">
        <v>131.62</v>
      </c>
      <c r="E58" s="70">
        <v>0</v>
      </c>
      <c r="F58" s="61">
        <f t="shared" si="2"/>
        <v>0</v>
      </c>
    </row>
    <row r="59" spans="1:6" s="2" customFormat="1" ht="15" customHeight="1" x14ac:dyDescent="0.25">
      <c r="A59" s="56" t="s">
        <v>149</v>
      </c>
      <c r="B59" s="31" t="s">
        <v>110</v>
      </c>
      <c r="C59" s="34" t="s">
        <v>6</v>
      </c>
      <c r="D59" s="59">
        <v>302</v>
      </c>
      <c r="E59" s="70">
        <v>0</v>
      </c>
      <c r="F59" s="61">
        <f t="shared" si="2"/>
        <v>0</v>
      </c>
    </row>
    <row r="60" spans="1:6" s="2" customFormat="1" ht="14.25" customHeight="1" x14ac:dyDescent="0.25">
      <c r="A60" s="56" t="s">
        <v>150</v>
      </c>
      <c r="B60" s="31" t="s">
        <v>111</v>
      </c>
      <c r="C60" s="34" t="s">
        <v>6</v>
      </c>
      <c r="D60" s="59">
        <v>170</v>
      </c>
      <c r="E60" s="70">
        <v>0</v>
      </c>
      <c r="F60" s="61">
        <f t="shared" si="2"/>
        <v>0</v>
      </c>
    </row>
    <row r="61" spans="1:6" ht="15" customHeight="1" x14ac:dyDescent="0.25">
      <c r="A61" s="126" t="s">
        <v>64</v>
      </c>
      <c r="B61" s="135"/>
      <c r="C61" s="135"/>
      <c r="D61" s="135"/>
      <c r="E61" s="136"/>
      <c r="F61" s="62">
        <f>SUM(F56:F60)</f>
        <v>0</v>
      </c>
    </row>
    <row r="62" spans="1:6" s="2" customFormat="1" x14ac:dyDescent="0.25">
      <c r="A62" s="63" t="s">
        <v>19</v>
      </c>
      <c r="B62" s="137" t="s">
        <v>154</v>
      </c>
      <c r="C62" s="138"/>
      <c r="D62" s="138"/>
      <c r="E62" s="138"/>
      <c r="F62" s="139"/>
    </row>
    <row r="63" spans="1:6" ht="26.25" customHeight="1" x14ac:dyDescent="0.25">
      <c r="A63" s="56" t="s">
        <v>20</v>
      </c>
      <c r="B63" s="71" t="s">
        <v>155</v>
      </c>
      <c r="C63" s="72" t="s">
        <v>6</v>
      </c>
      <c r="D63" s="59">
        <v>36.04</v>
      </c>
      <c r="E63" s="68">
        <v>0</v>
      </c>
      <c r="F63" s="61">
        <f t="shared" ref="F63:F65" si="3">((E63*($F$27)) + E63)*D63</f>
        <v>0</v>
      </c>
    </row>
    <row r="64" spans="1:6" s="2" customFormat="1" ht="40.5" customHeight="1" x14ac:dyDescent="0.25">
      <c r="A64" s="56" t="s">
        <v>21</v>
      </c>
      <c r="B64" s="36" t="s">
        <v>103</v>
      </c>
      <c r="C64" s="38" t="s">
        <v>6</v>
      </c>
      <c r="D64" s="59">
        <v>149</v>
      </c>
      <c r="E64" s="68">
        <v>0</v>
      </c>
      <c r="F64" s="61">
        <f t="shared" si="3"/>
        <v>0</v>
      </c>
    </row>
    <row r="65" spans="1:6" ht="39.75" customHeight="1" x14ac:dyDescent="0.25">
      <c r="A65" s="56" t="s">
        <v>102</v>
      </c>
      <c r="B65" s="30" t="s">
        <v>156</v>
      </c>
      <c r="C65" s="33" t="s">
        <v>11</v>
      </c>
      <c r="D65" s="59">
        <v>82</v>
      </c>
      <c r="E65" s="68">
        <v>0</v>
      </c>
      <c r="F65" s="61">
        <f t="shared" si="3"/>
        <v>0</v>
      </c>
    </row>
    <row r="66" spans="1:6" ht="15.75" customHeight="1" x14ac:dyDescent="0.25">
      <c r="A66" s="126" t="s">
        <v>65</v>
      </c>
      <c r="B66" s="127"/>
      <c r="C66" s="127"/>
      <c r="D66" s="127"/>
      <c r="E66" s="128"/>
      <c r="F66" s="62">
        <f>SUM(F63:F65)</f>
        <v>0</v>
      </c>
    </row>
    <row r="67" spans="1:6" x14ac:dyDescent="0.25">
      <c r="A67" s="63" t="s">
        <v>22</v>
      </c>
      <c r="B67" s="129" t="s">
        <v>157</v>
      </c>
      <c r="C67" s="130"/>
      <c r="D67" s="130"/>
      <c r="E67" s="130"/>
      <c r="F67" s="131"/>
    </row>
    <row r="68" spans="1:6" ht="15" customHeight="1" x14ac:dyDescent="0.25">
      <c r="A68" s="56" t="s">
        <v>23</v>
      </c>
      <c r="B68" s="36" t="s">
        <v>162</v>
      </c>
      <c r="C68" s="58" t="s">
        <v>6</v>
      </c>
      <c r="D68" s="59">
        <v>13.28</v>
      </c>
      <c r="E68" s="68">
        <v>0</v>
      </c>
      <c r="F68" s="61">
        <f t="shared" ref="F68:F74" si="4">((E68*($F$27)) + E68)*D68</f>
        <v>0</v>
      </c>
    </row>
    <row r="69" spans="1:6" s="2" customFormat="1" ht="25.5" customHeight="1" x14ac:dyDescent="0.25">
      <c r="A69" s="56" t="s">
        <v>24</v>
      </c>
      <c r="B69" s="36" t="s">
        <v>163</v>
      </c>
      <c r="C69" s="58" t="s">
        <v>6</v>
      </c>
      <c r="D69" s="59">
        <v>4.9000000000000004</v>
      </c>
      <c r="E69" s="68">
        <v>0</v>
      </c>
      <c r="F69" s="61">
        <f t="shared" si="4"/>
        <v>0</v>
      </c>
    </row>
    <row r="70" spans="1:6" s="2" customFormat="1" ht="15" customHeight="1" x14ac:dyDescent="0.25">
      <c r="A70" s="56" t="s">
        <v>104</v>
      </c>
      <c r="B70" s="36" t="s">
        <v>164</v>
      </c>
      <c r="C70" s="58" t="s">
        <v>6</v>
      </c>
      <c r="D70" s="59">
        <v>9.24</v>
      </c>
      <c r="E70" s="68">
        <v>0</v>
      </c>
      <c r="F70" s="61">
        <f t="shared" si="4"/>
        <v>0</v>
      </c>
    </row>
    <row r="71" spans="1:6" s="2" customFormat="1" ht="26.25" customHeight="1" x14ac:dyDescent="0.25">
      <c r="A71" s="56" t="s">
        <v>158</v>
      </c>
      <c r="B71" s="36" t="s">
        <v>165</v>
      </c>
      <c r="C71" s="58" t="s">
        <v>6</v>
      </c>
      <c r="D71" s="59">
        <v>4.4000000000000004</v>
      </c>
      <c r="E71" s="68">
        <v>0</v>
      </c>
      <c r="F71" s="61">
        <f t="shared" si="4"/>
        <v>0</v>
      </c>
    </row>
    <row r="72" spans="1:6" s="2" customFormat="1" ht="15" customHeight="1" x14ac:dyDescent="0.25">
      <c r="A72" s="56" t="s">
        <v>159</v>
      </c>
      <c r="B72" s="36" t="s">
        <v>166</v>
      </c>
      <c r="C72" s="58" t="s">
        <v>169</v>
      </c>
      <c r="D72" s="59">
        <v>1</v>
      </c>
      <c r="E72" s="68">
        <v>0</v>
      </c>
      <c r="F72" s="61">
        <f t="shared" si="4"/>
        <v>0</v>
      </c>
    </row>
    <row r="73" spans="1:6" s="2" customFormat="1" ht="15" customHeight="1" x14ac:dyDescent="0.25">
      <c r="A73" s="56" t="s">
        <v>160</v>
      </c>
      <c r="B73" s="36" t="s">
        <v>167</v>
      </c>
      <c r="C73" s="58" t="s">
        <v>6</v>
      </c>
      <c r="D73" s="59">
        <v>2.1</v>
      </c>
      <c r="E73" s="68">
        <v>0</v>
      </c>
      <c r="F73" s="61">
        <f t="shared" si="4"/>
        <v>0</v>
      </c>
    </row>
    <row r="74" spans="1:6" ht="27" customHeight="1" x14ac:dyDescent="0.25">
      <c r="A74" s="56" t="s">
        <v>161</v>
      </c>
      <c r="B74" s="36" t="s">
        <v>168</v>
      </c>
      <c r="C74" s="58" t="s">
        <v>169</v>
      </c>
      <c r="D74" s="59">
        <v>6</v>
      </c>
      <c r="E74" s="68">
        <v>0</v>
      </c>
      <c r="F74" s="61">
        <f t="shared" si="4"/>
        <v>0</v>
      </c>
    </row>
    <row r="75" spans="1:6" ht="15.75" customHeight="1" x14ac:dyDescent="0.25">
      <c r="A75" s="126" t="s">
        <v>66</v>
      </c>
      <c r="B75" s="127"/>
      <c r="C75" s="127"/>
      <c r="D75" s="127"/>
      <c r="E75" s="128"/>
      <c r="F75" s="62">
        <f>SUM(F68:F74)</f>
        <v>0</v>
      </c>
    </row>
    <row r="76" spans="1:6" x14ac:dyDescent="0.25">
      <c r="A76" s="63" t="s">
        <v>25</v>
      </c>
      <c r="B76" s="129" t="s">
        <v>170</v>
      </c>
      <c r="C76" s="130"/>
      <c r="D76" s="130"/>
      <c r="E76" s="130"/>
      <c r="F76" s="131"/>
    </row>
    <row r="77" spans="1:6" s="2" customFormat="1" ht="25.5" x14ac:dyDescent="0.25">
      <c r="A77" s="56" t="s">
        <v>26</v>
      </c>
      <c r="B77" s="41" t="s">
        <v>174</v>
      </c>
      <c r="C77" s="38" t="s">
        <v>181</v>
      </c>
      <c r="D77" s="73">
        <v>1</v>
      </c>
      <c r="E77" s="68">
        <v>0</v>
      </c>
      <c r="F77" s="61">
        <f t="shared" ref="F77:F82" si="5">((E77*($F$27)) + E77)*D77</f>
        <v>0</v>
      </c>
    </row>
    <row r="78" spans="1:6" s="2" customFormat="1" ht="25.5" x14ac:dyDescent="0.25">
      <c r="A78" s="56" t="s">
        <v>105</v>
      </c>
      <c r="B78" s="41" t="s">
        <v>175</v>
      </c>
      <c r="C78" s="38" t="s">
        <v>181</v>
      </c>
      <c r="D78" s="73">
        <v>1</v>
      </c>
      <c r="E78" s="68">
        <v>0</v>
      </c>
      <c r="F78" s="61">
        <f t="shared" si="5"/>
        <v>0</v>
      </c>
    </row>
    <row r="79" spans="1:6" s="2" customFormat="1" ht="25.5" x14ac:dyDescent="0.25">
      <c r="A79" s="56" t="s">
        <v>106</v>
      </c>
      <c r="B79" s="41" t="s">
        <v>176</v>
      </c>
      <c r="C79" s="38" t="s">
        <v>181</v>
      </c>
      <c r="D79" s="73">
        <v>1</v>
      </c>
      <c r="E79" s="68">
        <v>0</v>
      </c>
      <c r="F79" s="61">
        <f t="shared" si="5"/>
        <v>0</v>
      </c>
    </row>
    <row r="80" spans="1:6" s="2" customFormat="1" x14ac:dyDescent="0.25">
      <c r="A80" s="56" t="s">
        <v>107</v>
      </c>
      <c r="B80" s="41" t="s">
        <v>177</v>
      </c>
      <c r="C80" s="38" t="s">
        <v>181</v>
      </c>
      <c r="D80" s="73">
        <v>2</v>
      </c>
      <c r="E80" s="68">
        <v>0</v>
      </c>
      <c r="F80" s="61">
        <f t="shared" si="5"/>
        <v>0</v>
      </c>
    </row>
    <row r="81" spans="1:6" s="2" customFormat="1" ht="25.5" x14ac:dyDescent="0.25">
      <c r="A81" s="56" t="s">
        <v>171</v>
      </c>
      <c r="B81" s="41" t="s">
        <v>178</v>
      </c>
      <c r="C81" s="38" t="s">
        <v>181</v>
      </c>
      <c r="D81" s="73">
        <v>3</v>
      </c>
      <c r="E81" s="68">
        <v>0</v>
      </c>
      <c r="F81" s="61">
        <f t="shared" si="5"/>
        <v>0</v>
      </c>
    </row>
    <row r="82" spans="1:6" s="2" customFormat="1" ht="51" x14ac:dyDescent="0.25">
      <c r="A82" s="56" t="s">
        <v>172</v>
      </c>
      <c r="B82" s="41" t="s">
        <v>179</v>
      </c>
      <c r="C82" s="38" t="s">
        <v>181</v>
      </c>
      <c r="D82" s="73">
        <v>2</v>
      </c>
      <c r="E82" s="68">
        <v>0</v>
      </c>
      <c r="F82" s="61">
        <f t="shared" si="5"/>
        <v>0</v>
      </c>
    </row>
    <row r="83" spans="1:6" ht="52.5" customHeight="1" x14ac:dyDescent="0.25">
      <c r="A83" s="56" t="s">
        <v>173</v>
      </c>
      <c r="B83" s="41" t="s">
        <v>180</v>
      </c>
      <c r="C83" s="38" t="s">
        <v>181</v>
      </c>
      <c r="D83" s="73">
        <v>2</v>
      </c>
      <c r="E83" s="68">
        <v>0</v>
      </c>
      <c r="F83" s="61">
        <f t="shared" ref="F83" si="6">((E83*($F$27)) + E83)*D83</f>
        <v>0</v>
      </c>
    </row>
    <row r="84" spans="1:6" ht="15.75" customHeight="1" x14ac:dyDescent="0.25">
      <c r="A84" s="126" t="s">
        <v>67</v>
      </c>
      <c r="B84" s="135"/>
      <c r="C84" s="135"/>
      <c r="D84" s="135"/>
      <c r="E84" s="136"/>
      <c r="F84" s="62">
        <f>SUM(F77:F83)</f>
        <v>0</v>
      </c>
    </row>
    <row r="85" spans="1:6" x14ac:dyDescent="0.25">
      <c r="A85" s="63" t="s">
        <v>27</v>
      </c>
      <c r="B85" s="129" t="s">
        <v>182</v>
      </c>
      <c r="C85" s="130"/>
      <c r="D85" s="130"/>
      <c r="E85" s="130"/>
      <c r="F85" s="131"/>
    </row>
    <row r="86" spans="1:6" s="2" customFormat="1" x14ac:dyDescent="0.25">
      <c r="A86" s="56" t="s">
        <v>28</v>
      </c>
      <c r="B86" s="36" t="s">
        <v>213</v>
      </c>
      <c r="C86" s="58" t="s">
        <v>181</v>
      </c>
      <c r="D86" s="74">
        <v>2</v>
      </c>
      <c r="E86" s="68">
        <v>0</v>
      </c>
      <c r="F86" s="61">
        <f t="shared" ref="F86:F118" si="7">((E86*($F$27)) + E86)*D86</f>
        <v>0</v>
      </c>
    </row>
    <row r="87" spans="1:6" s="2" customFormat="1" ht="25.5" x14ac:dyDescent="0.25">
      <c r="A87" s="56" t="s">
        <v>108</v>
      </c>
      <c r="B87" s="36" t="s">
        <v>214</v>
      </c>
      <c r="C87" s="58" t="s">
        <v>11</v>
      </c>
      <c r="D87" s="74">
        <v>37</v>
      </c>
      <c r="E87" s="68">
        <v>0</v>
      </c>
      <c r="F87" s="61">
        <f t="shared" si="7"/>
        <v>0</v>
      </c>
    </row>
    <row r="88" spans="1:6" s="2" customFormat="1" ht="25.5" x14ac:dyDescent="0.25">
      <c r="A88" s="56" t="s">
        <v>109</v>
      </c>
      <c r="B88" s="36" t="s">
        <v>215</v>
      </c>
      <c r="C88" s="58" t="s">
        <v>11</v>
      </c>
      <c r="D88" s="74">
        <v>6</v>
      </c>
      <c r="E88" s="68">
        <v>0</v>
      </c>
      <c r="F88" s="61">
        <f t="shared" si="7"/>
        <v>0</v>
      </c>
    </row>
    <row r="89" spans="1:6" s="2" customFormat="1" ht="25.5" x14ac:dyDescent="0.25">
      <c r="A89" s="56" t="s">
        <v>183</v>
      </c>
      <c r="B89" s="36" t="s">
        <v>216</v>
      </c>
      <c r="C89" s="58" t="s">
        <v>181</v>
      </c>
      <c r="D89" s="74">
        <v>2</v>
      </c>
      <c r="E89" s="68">
        <v>0</v>
      </c>
      <c r="F89" s="61">
        <f t="shared" si="7"/>
        <v>0</v>
      </c>
    </row>
    <row r="90" spans="1:6" s="2" customFormat="1" ht="38.25" x14ac:dyDescent="0.25">
      <c r="A90" s="56" t="s">
        <v>184</v>
      </c>
      <c r="B90" s="36" t="s">
        <v>217</v>
      </c>
      <c r="C90" s="58" t="s">
        <v>181</v>
      </c>
      <c r="D90" s="74">
        <v>2</v>
      </c>
      <c r="E90" s="68">
        <v>0</v>
      </c>
      <c r="F90" s="61">
        <f t="shared" si="7"/>
        <v>0</v>
      </c>
    </row>
    <row r="91" spans="1:6" s="2" customFormat="1" ht="38.25" x14ac:dyDescent="0.25">
      <c r="A91" s="56" t="s">
        <v>185</v>
      </c>
      <c r="B91" s="36" t="s">
        <v>218</v>
      </c>
      <c r="C91" s="58" t="s">
        <v>181</v>
      </c>
      <c r="D91" s="74">
        <v>6</v>
      </c>
      <c r="E91" s="68">
        <v>0</v>
      </c>
      <c r="F91" s="61">
        <f t="shared" si="7"/>
        <v>0</v>
      </c>
    </row>
    <row r="92" spans="1:6" s="2" customFormat="1" ht="38.25" x14ac:dyDescent="0.25">
      <c r="A92" s="56" t="s">
        <v>186</v>
      </c>
      <c r="B92" s="36" t="s">
        <v>219</v>
      </c>
      <c r="C92" s="58" t="s">
        <v>181</v>
      </c>
      <c r="D92" s="74">
        <v>6</v>
      </c>
      <c r="E92" s="68">
        <v>0</v>
      </c>
      <c r="F92" s="61">
        <f t="shared" si="7"/>
        <v>0</v>
      </c>
    </row>
    <row r="93" spans="1:6" s="2" customFormat="1" ht="38.25" x14ac:dyDescent="0.25">
      <c r="A93" s="56" t="s">
        <v>187</v>
      </c>
      <c r="B93" s="36" t="s">
        <v>220</v>
      </c>
      <c r="C93" s="58" t="s">
        <v>181</v>
      </c>
      <c r="D93" s="74">
        <v>6</v>
      </c>
      <c r="E93" s="68">
        <v>0</v>
      </c>
      <c r="F93" s="61">
        <f t="shared" si="7"/>
        <v>0</v>
      </c>
    </row>
    <row r="94" spans="1:6" s="2" customFormat="1" ht="38.25" x14ac:dyDescent="0.25">
      <c r="A94" s="56" t="s">
        <v>188</v>
      </c>
      <c r="B94" s="36" t="s">
        <v>221</v>
      </c>
      <c r="C94" s="58" t="s">
        <v>181</v>
      </c>
      <c r="D94" s="74">
        <v>23</v>
      </c>
      <c r="E94" s="68">
        <v>0</v>
      </c>
      <c r="F94" s="61">
        <f t="shared" si="7"/>
        <v>0</v>
      </c>
    </row>
    <row r="95" spans="1:6" s="2" customFormat="1" ht="38.25" x14ac:dyDescent="0.25">
      <c r="A95" s="56" t="s">
        <v>189</v>
      </c>
      <c r="B95" s="36" t="s">
        <v>222</v>
      </c>
      <c r="C95" s="58" t="s">
        <v>181</v>
      </c>
      <c r="D95" s="74">
        <v>23</v>
      </c>
      <c r="E95" s="68">
        <v>0</v>
      </c>
      <c r="F95" s="61">
        <f t="shared" si="7"/>
        <v>0</v>
      </c>
    </row>
    <row r="96" spans="1:6" s="2" customFormat="1" ht="38.25" x14ac:dyDescent="0.25">
      <c r="A96" s="56" t="s">
        <v>190</v>
      </c>
      <c r="B96" s="36" t="s">
        <v>223</v>
      </c>
      <c r="C96" s="58" t="s">
        <v>181</v>
      </c>
      <c r="D96" s="74">
        <v>23</v>
      </c>
      <c r="E96" s="68">
        <v>0</v>
      </c>
      <c r="F96" s="61">
        <f t="shared" si="7"/>
        <v>0</v>
      </c>
    </row>
    <row r="97" spans="1:6" s="2" customFormat="1" ht="38.25" x14ac:dyDescent="0.25">
      <c r="A97" s="56" t="s">
        <v>191</v>
      </c>
      <c r="B97" s="36" t="s">
        <v>224</v>
      </c>
      <c r="C97" s="58" t="s">
        <v>181</v>
      </c>
      <c r="D97" s="74">
        <v>4</v>
      </c>
      <c r="E97" s="68">
        <v>0</v>
      </c>
      <c r="F97" s="61">
        <f t="shared" si="7"/>
        <v>0</v>
      </c>
    </row>
    <row r="98" spans="1:6" s="2" customFormat="1" ht="38.25" x14ac:dyDescent="0.25">
      <c r="A98" s="56" t="s">
        <v>192</v>
      </c>
      <c r="B98" s="36" t="s">
        <v>225</v>
      </c>
      <c r="C98" s="58" t="s">
        <v>181</v>
      </c>
      <c r="D98" s="74">
        <v>4</v>
      </c>
      <c r="E98" s="68">
        <v>0</v>
      </c>
      <c r="F98" s="61">
        <f t="shared" si="7"/>
        <v>0</v>
      </c>
    </row>
    <row r="99" spans="1:6" s="2" customFormat="1" ht="38.25" x14ac:dyDescent="0.25">
      <c r="A99" s="56" t="s">
        <v>193</v>
      </c>
      <c r="B99" s="36" t="s">
        <v>226</v>
      </c>
      <c r="C99" s="58" t="s">
        <v>181</v>
      </c>
      <c r="D99" s="74">
        <v>4</v>
      </c>
      <c r="E99" s="68">
        <v>0</v>
      </c>
      <c r="F99" s="61">
        <f t="shared" si="7"/>
        <v>0</v>
      </c>
    </row>
    <row r="100" spans="1:6" s="2" customFormat="1" ht="16.5" customHeight="1" x14ac:dyDescent="0.25">
      <c r="A100" s="56" t="s">
        <v>194</v>
      </c>
      <c r="B100" s="36" t="s">
        <v>227</v>
      </c>
      <c r="C100" s="58" t="s">
        <v>181</v>
      </c>
      <c r="D100" s="74">
        <v>4</v>
      </c>
      <c r="E100" s="68">
        <v>0</v>
      </c>
      <c r="F100" s="61">
        <f t="shared" si="7"/>
        <v>0</v>
      </c>
    </row>
    <row r="101" spans="1:6" s="2" customFormat="1" ht="25.5" x14ac:dyDescent="0.25">
      <c r="A101" s="56" t="s">
        <v>195</v>
      </c>
      <c r="B101" s="36" t="s">
        <v>228</v>
      </c>
      <c r="C101" s="58" t="s">
        <v>181</v>
      </c>
      <c r="D101" s="74">
        <v>12</v>
      </c>
      <c r="E101" s="68">
        <v>0</v>
      </c>
      <c r="F101" s="61">
        <f t="shared" si="7"/>
        <v>0</v>
      </c>
    </row>
    <row r="102" spans="1:6" s="2" customFormat="1" ht="25.5" x14ac:dyDescent="0.25">
      <c r="A102" s="56" t="s">
        <v>196</v>
      </c>
      <c r="B102" s="36" t="s">
        <v>229</v>
      </c>
      <c r="C102" s="58" t="s">
        <v>181</v>
      </c>
      <c r="D102" s="74">
        <v>12</v>
      </c>
      <c r="E102" s="68">
        <v>0</v>
      </c>
      <c r="F102" s="61">
        <f t="shared" si="7"/>
        <v>0</v>
      </c>
    </row>
    <row r="103" spans="1:6" s="2" customFormat="1" ht="25.5" x14ac:dyDescent="0.25">
      <c r="A103" s="56" t="s">
        <v>197</v>
      </c>
      <c r="B103" s="36" t="s">
        <v>230</v>
      </c>
      <c r="C103" s="58" t="s">
        <v>181</v>
      </c>
      <c r="D103" s="74">
        <v>12</v>
      </c>
      <c r="E103" s="68">
        <v>0</v>
      </c>
      <c r="F103" s="61">
        <f t="shared" si="7"/>
        <v>0</v>
      </c>
    </row>
    <row r="104" spans="1:6" s="2" customFormat="1" ht="25.5" x14ac:dyDescent="0.25">
      <c r="A104" s="56" t="s">
        <v>198</v>
      </c>
      <c r="B104" s="36" t="s">
        <v>231</v>
      </c>
      <c r="C104" s="58" t="s">
        <v>181</v>
      </c>
      <c r="D104" s="74">
        <v>12</v>
      </c>
      <c r="E104" s="68">
        <v>0</v>
      </c>
      <c r="F104" s="61">
        <f t="shared" si="7"/>
        <v>0</v>
      </c>
    </row>
    <row r="105" spans="1:6" s="2" customFormat="1" ht="38.25" x14ac:dyDescent="0.25">
      <c r="A105" s="56" t="s">
        <v>199</v>
      </c>
      <c r="B105" s="36" t="s">
        <v>232</v>
      </c>
      <c r="C105" s="58" t="s">
        <v>181</v>
      </c>
      <c r="D105" s="74">
        <v>12</v>
      </c>
      <c r="E105" s="68">
        <v>0</v>
      </c>
      <c r="F105" s="61">
        <f t="shared" si="7"/>
        <v>0</v>
      </c>
    </row>
    <row r="106" spans="1:6" s="2" customFormat="1" ht="38.25" x14ac:dyDescent="0.25">
      <c r="A106" s="56" t="s">
        <v>200</v>
      </c>
      <c r="B106" s="36" t="s">
        <v>233</v>
      </c>
      <c r="C106" s="58" t="s">
        <v>181</v>
      </c>
      <c r="D106" s="74">
        <v>12</v>
      </c>
      <c r="E106" s="68">
        <v>0</v>
      </c>
      <c r="F106" s="61">
        <f t="shared" si="7"/>
        <v>0</v>
      </c>
    </row>
    <row r="107" spans="1:6" s="2" customFormat="1" ht="25.5" x14ac:dyDescent="0.25">
      <c r="A107" s="56" t="s">
        <v>201</v>
      </c>
      <c r="B107" s="36" t="s">
        <v>234</v>
      </c>
      <c r="C107" s="58" t="s">
        <v>181</v>
      </c>
      <c r="D107" s="74">
        <v>12</v>
      </c>
      <c r="E107" s="68">
        <v>0</v>
      </c>
      <c r="F107" s="61">
        <f t="shared" si="7"/>
        <v>0</v>
      </c>
    </row>
    <row r="108" spans="1:6" s="2" customFormat="1" x14ac:dyDescent="0.25">
      <c r="A108" s="56" t="s">
        <v>202</v>
      </c>
      <c r="B108" s="36" t="s">
        <v>235</v>
      </c>
      <c r="C108" s="58" t="s">
        <v>181</v>
      </c>
      <c r="D108" s="74">
        <v>4</v>
      </c>
      <c r="E108" s="68">
        <v>0</v>
      </c>
      <c r="F108" s="61">
        <f t="shared" si="7"/>
        <v>0</v>
      </c>
    </row>
    <row r="109" spans="1:6" s="2" customFormat="1" ht="14.25" customHeight="1" x14ac:dyDescent="0.25">
      <c r="A109" s="56" t="s">
        <v>203</v>
      </c>
      <c r="B109" s="36" t="s">
        <v>236</v>
      </c>
      <c r="C109" s="58" t="s">
        <v>181</v>
      </c>
      <c r="D109" s="74">
        <v>1</v>
      </c>
      <c r="E109" s="68">
        <v>0</v>
      </c>
      <c r="F109" s="61">
        <f t="shared" si="7"/>
        <v>0</v>
      </c>
    </row>
    <row r="110" spans="1:6" s="2" customFormat="1" ht="15.75" customHeight="1" x14ac:dyDescent="0.25">
      <c r="A110" s="56" t="s">
        <v>204</v>
      </c>
      <c r="B110" s="36" t="s">
        <v>237</v>
      </c>
      <c r="C110" s="58" t="s">
        <v>181</v>
      </c>
      <c r="D110" s="74">
        <v>2</v>
      </c>
      <c r="E110" s="68">
        <v>0</v>
      </c>
      <c r="F110" s="61">
        <f t="shared" si="7"/>
        <v>0</v>
      </c>
    </row>
    <row r="111" spans="1:6" s="2" customFormat="1" ht="18" customHeight="1" x14ac:dyDescent="0.25">
      <c r="A111" s="56" t="s">
        <v>205</v>
      </c>
      <c r="B111" s="36" t="s">
        <v>227</v>
      </c>
      <c r="C111" s="58" t="s">
        <v>181</v>
      </c>
      <c r="D111" s="74">
        <v>8</v>
      </c>
      <c r="E111" s="68">
        <v>0</v>
      </c>
      <c r="F111" s="61">
        <f t="shared" si="7"/>
        <v>0</v>
      </c>
    </row>
    <row r="112" spans="1:6" s="2" customFormat="1" ht="25.5" x14ac:dyDescent="0.25">
      <c r="A112" s="56" t="s">
        <v>206</v>
      </c>
      <c r="B112" s="36" t="s">
        <v>238</v>
      </c>
      <c r="C112" s="58" t="s">
        <v>181</v>
      </c>
      <c r="D112" s="74">
        <v>7</v>
      </c>
      <c r="E112" s="68">
        <v>0</v>
      </c>
      <c r="F112" s="61">
        <f t="shared" si="7"/>
        <v>0</v>
      </c>
    </row>
    <row r="113" spans="1:6" s="2" customFormat="1" ht="25.5" x14ac:dyDescent="0.25">
      <c r="A113" s="56" t="s">
        <v>207</v>
      </c>
      <c r="B113" s="36" t="s">
        <v>239</v>
      </c>
      <c r="C113" s="58" t="s">
        <v>181</v>
      </c>
      <c r="D113" s="74">
        <v>2</v>
      </c>
      <c r="E113" s="68">
        <v>0</v>
      </c>
      <c r="F113" s="61">
        <f t="shared" si="7"/>
        <v>0</v>
      </c>
    </row>
    <row r="114" spans="1:6" s="2" customFormat="1" ht="25.5" x14ac:dyDescent="0.25">
      <c r="A114" s="56" t="s">
        <v>208</v>
      </c>
      <c r="B114" s="36" t="s">
        <v>240</v>
      </c>
      <c r="C114" s="58" t="s">
        <v>181</v>
      </c>
      <c r="D114" s="74">
        <v>2</v>
      </c>
      <c r="E114" s="68">
        <v>0</v>
      </c>
      <c r="F114" s="61">
        <f t="shared" si="7"/>
        <v>0</v>
      </c>
    </row>
    <row r="115" spans="1:6" s="2" customFormat="1" ht="25.5" x14ac:dyDescent="0.25">
      <c r="A115" s="56" t="s">
        <v>209</v>
      </c>
      <c r="B115" s="36" t="s">
        <v>241</v>
      </c>
      <c r="C115" s="58" t="s">
        <v>11</v>
      </c>
      <c r="D115" s="74">
        <v>30</v>
      </c>
      <c r="E115" s="68">
        <v>0</v>
      </c>
      <c r="F115" s="61">
        <f t="shared" si="7"/>
        <v>0</v>
      </c>
    </row>
    <row r="116" spans="1:6" s="2" customFormat="1" ht="25.5" x14ac:dyDescent="0.25">
      <c r="A116" s="56" t="s">
        <v>210</v>
      </c>
      <c r="B116" s="36" t="s">
        <v>242</v>
      </c>
      <c r="C116" s="58" t="s">
        <v>11</v>
      </c>
      <c r="D116" s="74">
        <v>12</v>
      </c>
      <c r="E116" s="68">
        <v>0</v>
      </c>
      <c r="F116" s="61">
        <f t="shared" si="7"/>
        <v>0</v>
      </c>
    </row>
    <row r="117" spans="1:6" s="2" customFormat="1" ht="25.5" x14ac:dyDescent="0.25">
      <c r="A117" s="75" t="s">
        <v>211</v>
      </c>
      <c r="B117" s="36" t="s">
        <v>243</v>
      </c>
      <c r="C117" s="58" t="s">
        <v>11</v>
      </c>
      <c r="D117" s="74">
        <v>12</v>
      </c>
      <c r="E117" s="68">
        <v>0</v>
      </c>
      <c r="F117" s="61">
        <f t="shared" si="7"/>
        <v>0</v>
      </c>
    </row>
    <row r="118" spans="1:6" s="2" customFormat="1" ht="25.5" x14ac:dyDescent="0.25">
      <c r="A118" s="75" t="s">
        <v>212</v>
      </c>
      <c r="B118" s="36" t="s">
        <v>244</v>
      </c>
      <c r="C118" s="58" t="s">
        <v>11</v>
      </c>
      <c r="D118" s="74">
        <v>30</v>
      </c>
      <c r="E118" s="68">
        <v>0</v>
      </c>
      <c r="F118" s="61">
        <f t="shared" si="7"/>
        <v>0</v>
      </c>
    </row>
    <row r="119" spans="1:6" ht="14.25" customHeight="1" x14ac:dyDescent="0.25">
      <c r="A119" s="126" t="s">
        <v>68</v>
      </c>
      <c r="B119" s="127"/>
      <c r="C119" s="127"/>
      <c r="D119" s="127"/>
      <c r="E119" s="128"/>
      <c r="F119" s="62">
        <f>SUM(F86:F118)</f>
        <v>0</v>
      </c>
    </row>
    <row r="120" spans="1:6" s="2" customFormat="1" ht="14.25" customHeight="1" x14ac:dyDescent="0.25">
      <c r="A120" s="101"/>
      <c r="B120" s="102"/>
      <c r="C120" s="102"/>
      <c r="D120" s="102"/>
      <c r="E120" s="102"/>
      <c r="F120" s="103"/>
    </row>
    <row r="121" spans="1:6" s="2" customFormat="1" ht="14.25" customHeight="1" x14ac:dyDescent="0.25">
      <c r="A121" s="81" t="s">
        <v>87</v>
      </c>
      <c r="B121" s="137" t="s">
        <v>245</v>
      </c>
      <c r="C121" s="138"/>
      <c r="D121" s="138"/>
      <c r="E121" s="138"/>
      <c r="F121" s="139"/>
    </row>
    <row r="122" spans="1:6" s="2" customFormat="1" ht="14.25" customHeight="1" x14ac:dyDescent="0.25">
      <c r="A122" s="76" t="s">
        <v>88</v>
      </c>
      <c r="B122" s="36" t="s">
        <v>261</v>
      </c>
      <c r="C122" s="38" t="s">
        <v>169</v>
      </c>
      <c r="D122" s="77">
        <v>30</v>
      </c>
      <c r="E122" s="78">
        <v>0</v>
      </c>
      <c r="F122" s="61">
        <f t="shared" ref="F122:F137" si="8">((E122*($F$27)) + E122)*D122</f>
        <v>0</v>
      </c>
    </row>
    <row r="123" spans="1:6" s="2" customFormat="1" ht="14.25" customHeight="1" x14ac:dyDescent="0.25">
      <c r="A123" s="76" t="s">
        <v>246</v>
      </c>
      <c r="B123" s="36" t="s">
        <v>262</v>
      </c>
      <c r="C123" s="38" t="s">
        <v>169</v>
      </c>
      <c r="D123" s="79">
        <v>13</v>
      </c>
      <c r="E123" s="78">
        <v>0</v>
      </c>
      <c r="F123" s="61">
        <f t="shared" si="8"/>
        <v>0</v>
      </c>
    </row>
    <row r="124" spans="1:6" s="2" customFormat="1" ht="14.25" customHeight="1" x14ac:dyDescent="0.25">
      <c r="A124" s="76" t="s">
        <v>247</v>
      </c>
      <c r="B124" s="36" t="s">
        <v>263</v>
      </c>
      <c r="C124" s="38" t="s">
        <v>169</v>
      </c>
      <c r="D124" s="79">
        <v>5</v>
      </c>
      <c r="E124" s="78">
        <v>0</v>
      </c>
      <c r="F124" s="61">
        <f t="shared" si="8"/>
        <v>0</v>
      </c>
    </row>
    <row r="125" spans="1:6" s="2" customFormat="1" ht="14.25" customHeight="1" x14ac:dyDescent="0.25">
      <c r="A125" s="76" t="s">
        <v>248</v>
      </c>
      <c r="B125" s="36" t="s">
        <v>264</v>
      </c>
      <c r="C125" s="38" t="s">
        <v>169</v>
      </c>
      <c r="D125" s="79">
        <v>6</v>
      </c>
      <c r="E125" s="78">
        <v>0</v>
      </c>
      <c r="F125" s="61">
        <f t="shared" si="8"/>
        <v>0</v>
      </c>
    </row>
    <row r="126" spans="1:6" s="2" customFormat="1" ht="14.25" customHeight="1" x14ac:dyDescent="0.25">
      <c r="A126" s="76" t="s">
        <v>249</v>
      </c>
      <c r="B126" s="36" t="s">
        <v>265</v>
      </c>
      <c r="C126" s="38" t="s">
        <v>11</v>
      </c>
      <c r="D126" s="79">
        <v>250</v>
      </c>
      <c r="E126" s="78">
        <v>0</v>
      </c>
      <c r="F126" s="61">
        <f t="shared" si="8"/>
        <v>0</v>
      </c>
    </row>
    <row r="127" spans="1:6" s="2" customFormat="1" ht="14.25" customHeight="1" x14ac:dyDescent="0.25">
      <c r="A127" s="76" t="s">
        <v>250</v>
      </c>
      <c r="B127" s="36" t="s">
        <v>266</v>
      </c>
      <c r="C127" s="38" t="s">
        <v>181</v>
      </c>
      <c r="D127" s="79">
        <v>4</v>
      </c>
      <c r="E127" s="78">
        <v>0</v>
      </c>
      <c r="F127" s="61">
        <f t="shared" si="8"/>
        <v>0</v>
      </c>
    </row>
    <row r="128" spans="1:6" s="2" customFormat="1" ht="14.25" customHeight="1" x14ac:dyDescent="0.25">
      <c r="A128" s="76" t="s">
        <v>251</v>
      </c>
      <c r="B128" s="36" t="s">
        <v>267</v>
      </c>
      <c r="C128" s="38" t="s">
        <v>11</v>
      </c>
      <c r="D128" s="79">
        <v>170</v>
      </c>
      <c r="E128" s="78">
        <v>0</v>
      </c>
      <c r="F128" s="61">
        <f t="shared" si="8"/>
        <v>0</v>
      </c>
    </row>
    <row r="129" spans="1:6" s="2" customFormat="1" ht="14.25" customHeight="1" x14ac:dyDescent="0.25">
      <c r="A129" s="76" t="s">
        <v>252</v>
      </c>
      <c r="B129" s="36" t="s">
        <v>268</v>
      </c>
      <c r="C129" s="38" t="s">
        <v>11</v>
      </c>
      <c r="D129" s="79">
        <v>200</v>
      </c>
      <c r="E129" s="78">
        <v>0</v>
      </c>
      <c r="F129" s="61">
        <f t="shared" si="8"/>
        <v>0</v>
      </c>
    </row>
    <row r="130" spans="1:6" s="2" customFormat="1" ht="14.25" customHeight="1" x14ac:dyDescent="0.25">
      <c r="A130" s="76" t="s">
        <v>253</v>
      </c>
      <c r="B130" s="37" t="s">
        <v>269</v>
      </c>
      <c r="C130" s="39" t="s">
        <v>11</v>
      </c>
      <c r="D130" s="79">
        <v>100</v>
      </c>
      <c r="E130" s="78">
        <v>0</v>
      </c>
      <c r="F130" s="61">
        <f t="shared" si="8"/>
        <v>0</v>
      </c>
    </row>
    <row r="131" spans="1:6" s="2" customFormat="1" ht="14.25" customHeight="1" x14ac:dyDescent="0.25">
      <c r="A131" s="76" t="s">
        <v>254</v>
      </c>
      <c r="B131" s="37" t="s">
        <v>270</v>
      </c>
      <c r="C131" s="39" t="s">
        <v>11</v>
      </c>
      <c r="D131" s="79">
        <v>100</v>
      </c>
      <c r="E131" s="78">
        <v>0</v>
      </c>
      <c r="F131" s="61">
        <f t="shared" si="8"/>
        <v>0</v>
      </c>
    </row>
    <row r="132" spans="1:6" s="2" customFormat="1" ht="36.75" customHeight="1" x14ac:dyDescent="0.25">
      <c r="A132" s="76" t="s">
        <v>255</v>
      </c>
      <c r="B132" s="36" t="s">
        <v>271</v>
      </c>
      <c r="C132" s="38" t="s">
        <v>181</v>
      </c>
      <c r="D132" s="79">
        <v>17</v>
      </c>
      <c r="E132" s="78">
        <v>0</v>
      </c>
      <c r="F132" s="61">
        <f t="shared" si="8"/>
        <v>0</v>
      </c>
    </row>
    <row r="133" spans="1:6" s="2" customFormat="1" ht="16.5" customHeight="1" x14ac:dyDescent="0.25">
      <c r="A133" s="76" t="s">
        <v>256</v>
      </c>
      <c r="B133" s="36" t="s">
        <v>276</v>
      </c>
      <c r="C133" s="38" t="s">
        <v>169</v>
      </c>
      <c r="D133" s="79">
        <v>1</v>
      </c>
      <c r="E133" s="78">
        <v>0</v>
      </c>
      <c r="F133" s="61">
        <f t="shared" si="8"/>
        <v>0</v>
      </c>
    </row>
    <row r="134" spans="1:6" s="2" customFormat="1" ht="15" customHeight="1" x14ac:dyDescent="0.25">
      <c r="A134" s="76" t="s">
        <v>257</v>
      </c>
      <c r="B134" s="36" t="s">
        <v>272</v>
      </c>
      <c r="C134" s="38" t="s">
        <v>181</v>
      </c>
      <c r="D134" s="79">
        <v>6</v>
      </c>
      <c r="E134" s="78">
        <v>0</v>
      </c>
      <c r="F134" s="61">
        <f t="shared" si="8"/>
        <v>0</v>
      </c>
    </row>
    <row r="135" spans="1:6" s="2" customFormat="1" ht="16.5" customHeight="1" x14ac:dyDescent="0.25">
      <c r="A135" s="76" t="s">
        <v>258</v>
      </c>
      <c r="B135" s="37" t="s">
        <v>273</v>
      </c>
      <c r="C135" s="39" t="s">
        <v>181</v>
      </c>
      <c r="D135" s="79">
        <v>6</v>
      </c>
      <c r="E135" s="78">
        <v>0</v>
      </c>
      <c r="F135" s="61">
        <f t="shared" si="8"/>
        <v>0</v>
      </c>
    </row>
    <row r="136" spans="1:6" s="2" customFormat="1" ht="15" customHeight="1" x14ac:dyDescent="0.25">
      <c r="A136" s="76" t="s">
        <v>259</v>
      </c>
      <c r="B136" s="37" t="s">
        <v>274</v>
      </c>
      <c r="C136" s="39" t="s">
        <v>181</v>
      </c>
      <c r="D136" s="79">
        <v>6</v>
      </c>
      <c r="E136" s="78">
        <v>0</v>
      </c>
      <c r="F136" s="61">
        <f t="shared" si="8"/>
        <v>0</v>
      </c>
    </row>
    <row r="137" spans="1:6" s="2" customFormat="1" ht="15.75" customHeight="1" x14ac:dyDescent="0.25">
      <c r="A137" s="76" t="s">
        <v>260</v>
      </c>
      <c r="B137" s="42" t="s">
        <v>275</v>
      </c>
      <c r="C137" s="43" t="s">
        <v>181</v>
      </c>
      <c r="D137" s="79">
        <v>1</v>
      </c>
      <c r="E137" s="78">
        <v>0</v>
      </c>
      <c r="F137" s="61">
        <f t="shared" si="8"/>
        <v>0</v>
      </c>
    </row>
    <row r="138" spans="1:6" s="2" customFormat="1" ht="14.25" customHeight="1" x14ac:dyDescent="0.25">
      <c r="A138" s="126" t="s">
        <v>90</v>
      </c>
      <c r="B138" s="127"/>
      <c r="C138" s="127"/>
      <c r="D138" s="127"/>
      <c r="E138" s="128"/>
      <c r="F138" s="80">
        <f>SUM(F122:F137)</f>
        <v>0</v>
      </c>
    </row>
    <row r="139" spans="1:6" s="2" customFormat="1" ht="14.25" customHeight="1" x14ac:dyDescent="0.25">
      <c r="A139" s="63" t="s">
        <v>112</v>
      </c>
      <c r="B139" s="140" t="s">
        <v>277</v>
      </c>
      <c r="C139" s="140"/>
      <c r="D139" s="140"/>
      <c r="E139" s="140"/>
      <c r="F139" s="140"/>
    </row>
    <row r="140" spans="1:6" s="2" customFormat="1" ht="27" customHeight="1" x14ac:dyDescent="0.25">
      <c r="A140" s="56" t="s">
        <v>113</v>
      </c>
      <c r="B140" s="44" t="s">
        <v>279</v>
      </c>
      <c r="C140" s="38" t="s">
        <v>6</v>
      </c>
      <c r="D140" s="77">
        <v>7.5</v>
      </c>
      <c r="E140" s="78">
        <v>0</v>
      </c>
      <c r="F140" s="61">
        <f t="shared" ref="F140:F141" si="9">((E140*($F$27)) + E140)*D140</f>
        <v>0</v>
      </c>
    </row>
    <row r="141" spans="1:6" s="2" customFormat="1" ht="25.5" customHeight="1" x14ac:dyDescent="0.25">
      <c r="A141" s="76" t="s">
        <v>278</v>
      </c>
      <c r="B141" s="45" t="s">
        <v>280</v>
      </c>
      <c r="C141" s="46" t="s">
        <v>11</v>
      </c>
      <c r="D141" s="79">
        <v>74</v>
      </c>
      <c r="E141" s="78">
        <v>0</v>
      </c>
      <c r="F141" s="61">
        <f t="shared" si="9"/>
        <v>0</v>
      </c>
    </row>
    <row r="142" spans="1:6" s="2" customFormat="1" ht="14.25" customHeight="1" x14ac:dyDescent="0.25">
      <c r="A142" s="126" t="s">
        <v>116</v>
      </c>
      <c r="B142" s="127"/>
      <c r="C142" s="127"/>
      <c r="D142" s="127"/>
      <c r="E142" s="128"/>
      <c r="F142" s="80">
        <f>SUM(F140:F141)</f>
        <v>0</v>
      </c>
    </row>
    <row r="143" spans="1:6" s="2" customFormat="1" ht="14.25" customHeight="1" x14ac:dyDescent="0.25">
      <c r="A143" s="63" t="s">
        <v>114</v>
      </c>
      <c r="B143" s="140" t="s">
        <v>36</v>
      </c>
      <c r="C143" s="140"/>
      <c r="D143" s="140"/>
      <c r="E143" s="140"/>
      <c r="F143" s="140"/>
    </row>
    <row r="144" spans="1:6" s="2" customFormat="1" ht="14.25" customHeight="1" x14ac:dyDescent="0.25">
      <c r="A144" s="56" t="s">
        <v>115</v>
      </c>
      <c r="B144" s="47" t="s">
        <v>283</v>
      </c>
      <c r="C144" s="65" t="s">
        <v>11</v>
      </c>
      <c r="D144" s="82">
        <v>15</v>
      </c>
      <c r="E144" s="78">
        <v>0</v>
      </c>
      <c r="F144" s="61">
        <f t="shared" ref="F144:F146" si="10">((E144*($F$27)) + E144)*D144</f>
        <v>0</v>
      </c>
    </row>
    <row r="145" spans="1:6" s="2" customFormat="1" ht="14.25" customHeight="1" x14ac:dyDescent="0.25">
      <c r="A145" s="76" t="s">
        <v>281</v>
      </c>
      <c r="B145" s="48" t="s">
        <v>284</v>
      </c>
      <c r="C145" s="83" t="s">
        <v>6</v>
      </c>
      <c r="D145" s="84">
        <v>393</v>
      </c>
      <c r="E145" s="85">
        <v>0</v>
      </c>
      <c r="F145" s="61">
        <f t="shared" si="10"/>
        <v>0</v>
      </c>
    </row>
    <row r="146" spans="1:6" s="2" customFormat="1" ht="14.25" customHeight="1" x14ac:dyDescent="0.25">
      <c r="A146" s="76" t="s">
        <v>282</v>
      </c>
      <c r="B146" s="48" t="s">
        <v>101</v>
      </c>
      <c r="C146" s="83" t="s">
        <v>6</v>
      </c>
      <c r="D146" s="84">
        <v>137</v>
      </c>
      <c r="E146" s="85">
        <v>0</v>
      </c>
      <c r="F146" s="61">
        <f t="shared" si="10"/>
        <v>0</v>
      </c>
    </row>
    <row r="147" spans="1:6" s="2" customFormat="1" ht="14.25" customHeight="1" x14ac:dyDescent="0.25">
      <c r="A147" s="126" t="s">
        <v>117</v>
      </c>
      <c r="B147" s="127"/>
      <c r="C147" s="127"/>
      <c r="D147" s="127"/>
      <c r="E147" s="128"/>
      <c r="F147" s="80">
        <f>SUM(F144:F146)</f>
        <v>0</v>
      </c>
    </row>
    <row r="148" spans="1:6" s="2" customFormat="1" ht="14.25" customHeight="1" x14ac:dyDescent="0.25">
      <c r="A148" s="63" t="s">
        <v>285</v>
      </c>
      <c r="B148" s="137" t="s">
        <v>286</v>
      </c>
      <c r="C148" s="138"/>
      <c r="D148" s="138"/>
      <c r="E148" s="138"/>
      <c r="F148" s="139"/>
    </row>
    <row r="149" spans="1:6" s="2" customFormat="1" ht="14.25" customHeight="1" x14ac:dyDescent="0.25">
      <c r="A149" s="56" t="s">
        <v>287</v>
      </c>
      <c r="B149" s="36" t="s">
        <v>293</v>
      </c>
      <c r="C149" s="38" t="s">
        <v>6</v>
      </c>
      <c r="D149" s="40">
        <v>12.19</v>
      </c>
      <c r="E149" s="85">
        <v>0</v>
      </c>
      <c r="F149" s="61">
        <f t="shared" ref="F149:F154" si="11">((E149*($F$27)) + E149)*D149</f>
        <v>0</v>
      </c>
    </row>
    <row r="150" spans="1:6" s="2" customFormat="1" ht="25.5" customHeight="1" x14ac:dyDescent="0.25">
      <c r="A150" s="56" t="s">
        <v>288</v>
      </c>
      <c r="B150" s="36" t="s">
        <v>294</v>
      </c>
      <c r="C150" s="38" t="s">
        <v>6</v>
      </c>
      <c r="D150" s="40">
        <v>5.72</v>
      </c>
      <c r="E150" s="85">
        <v>0</v>
      </c>
      <c r="F150" s="61">
        <f t="shared" si="11"/>
        <v>0</v>
      </c>
    </row>
    <row r="151" spans="1:6" s="2" customFormat="1" ht="15" customHeight="1" x14ac:dyDescent="0.25">
      <c r="A151" s="56" t="s">
        <v>289</v>
      </c>
      <c r="B151" s="36" t="s">
        <v>295</v>
      </c>
      <c r="C151" s="38" t="s">
        <v>169</v>
      </c>
      <c r="D151" s="40">
        <v>1</v>
      </c>
      <c r="E151" s="85">
        <v>0</v>
      </c>
      <c r="F151" s="61">
        <f t="shared" si="11"/>
        <v>0</v>
      </c>
    </row>
    <row r="152" spans="1:6" s="2" customFormat="1" ht="24.75" customHeight="1" x14ac:dyDescent="0.25">
      <c r="A152" s="56" t="s">
        <v>290</v>
      </c>
      <c r="B152" s="36" t="s">
        <v>296</v>
      </c>
      <c r="C152" s="38" t="s">
        <v>169</v>
      </c>
      <c r="D152" s="40">
        <v>1</v>
      </c>
      <c r="E152" s="85">
        <v>0</v>
      </c>
      <c r="F152" s="61">
        <f t="shared" si="11"/>
        <v>0</v>
      </c>
    </row>
    <row r="153" spans="1:6" s="2" customFormat="1" ht="14.25" customHeight="1" x14ac:dyDescent="0.25">
      <c r="A153" s="56" t="s">
        <v>291</v>
      </c>
      <c r="B153" s="36" t="s">
        <v>297</v>
      </c>
      <c r="C153" s="38" t="s">
        <v>6</v>
      </c>
      <c r="D153" s="40">
        <v>65</v>
      </c>
      <c r="E153" s="85">
        <v>0</v>
      </c>
      <c r="F153" s="61">
        <f t="shared" si="11"/>
        <v>0</v>
      </c>
    </row>
    <row r="154" spans="1:6" s="2" customFormat="1" ht="27.75" customHeight="1" x14ac:dyDescent="0.25">
      <c r="A154" s="56" t="s">
        <v>292</v>
      </c>
      <c r="B154" s="36" t="s">
        <v>298</v>
      </c>
      <c r="C154" s="38" t="s">
        <v>6</v>
      </c>
      <c r="D154" s="40">
        <v>45.85</v>
      </c>
      <c r="E154" s="85">
        <v>0</v>
      </c>
      <c r="F154" s="61">
        <f t="shared" si="11"/>
        <v>0</v>
      </c>
    </row>
    <row r="155" spans="1:6" x14ac:dyDescent="0.25">
      <c r="A155" s="152" t="s">
        <v>299</v>
      </c>
      <c r="B155" s="153"/>
      <c r="C155" s="153"/>
      <c r="D155" s="153"/>
      <c r="E155" s="154"/>
      <c r="F155" s="86">
        <f>SUM(F149:F154)</f>
        <v>0</v>
      </c>
    </row>
    <row r="156" spans="1:6" s="2" customFormat="1" x14ac:dyDescent="0.25">
      <c r="A156" s="87" t="s">
        <v>300</v>
      </c>
      <c r="B156" s="171" t="s">
        <v>301</v>
      </c>
      <c r="C156" s="171"/>
      <c r="D156" s="171"/>
      <c r="E156" s="171"/>
      <c r="F156" s="171"/>
    </row>
    <row r="157" spans="1:6" s="2" customFormat="1" x14ac:dyDescent="0.25">
      <c r="A157" s="46" t="s">
        <v>302</v>
      </c>
      <c r="B157" s="88" t="s">
        <v>89</v>
      </c>
      <c r="C157" s="46" t="s">
        <v>6</v>
      </c>
      <c r="D157" s="89">
        <v>360.67</v>
      </c>
      <c r="E157" s="85">
        <v>0</v>
      </c>
      <c r="F157" s="61">
        <f t="shared" ref="F157" si="12">((E157*($F$27)) + E157)*D157</f>
        <v>0</v>
      </c>
    </row>
    <row r="158" spans="1:6" s="2" customFormat="1" x14ac:dyDescent="0.25">
      <c r="A158" s="152" t="s">
        <v>303</v>
      </c>
      <c r="B158" s="153"/>
      <c r="C158" s="153"/>
      <c r="D158" s="153"/>
      <c r="E158" s="154"/>
      <c r="F158" s="86">
        <f>SUM(F157)</f>
        <v>0</v>
      </c>
    </row>
    <row r="159" spans="1:6" s="2" customFormat="1" x14ac:dyDescent="0.25">
      <c r="A159" s="90"/>
      <c r="B159" s="149" t="s">
        <v>304</v>
      </c>
      <c r="C159" s="150"/>
      <c r="D159" s="150"/>
      <c r="E159" s="151"/>
      <c r="F159" s="91">
        <f>(F31+F34+F38+F46+F54+F61+F66+F75+F84+F119+F138+F142+F147+F155+F158)</f>
        <v>0</v>
      </c>
    </row>
    <row r="160" spans="1:6" x14ac:dyDescent="0.25">
      <c r="A160" s="132" t="s">
        <v>69</v>
      </c>
      <c r="B160" s="133"/>
      <c r="C160" s="133"/>
      <c r="D160" s="133"/>
      <c r="E160" s="133"/>
      <c r="F160" s="134"/>
    </row>
    <row r="161" spans="1:6" x14ac:dyDescent="0.25">
      <c r="A161" s="146" t="s">
        <v>70</v>
      </c>
      <c r="B161" s="147"/>
      <c r="C161" s="147"/>
      <c r="D161" s="147"/>
      <c r="E161" s="147"/>
      <c r="F161" s="148"/>
    </row>
    <row r="162" spans="1:6" x14ac:dyDescent="0.25">
      <c r="A162" s="141" t="s">
        <v>71</v>
      </c>
      <c r="B162" s="141"/>
      <c r="C162" s="92"/>
      <c r="D162" s="125" t="s">
        <v>72</v>
      </c>
      <c r="E162" s="125"/>
      <c r="F162" s="125"/>
    </row>
    <row r="163" spans="1:6" ht="12" customHeight="1" x14ac:dyDescent="0.25">
      <c r="A163" s="118"/>
      <c r="B163" s="119"/>
      <c r="C163" s="119"/>
      <c r="D163" s="119"/>
      <c r="E163" s="119"/>
      <c r="F163" s="120"/>
    </row>
    <row r="164" spans="1:6" x14ac:dyDescent="0.25">
      <c r="A164" s="117" t="s">
        <v>73</v>
      </c>
      <c r="B164" s="117"/>
      <c r="C164" s="121"/>
      <c r="D164" s="121"/>
      <c r="E164" s="121"/>
      <c r="F164" s="121"/>
    </row>
    <row r="165" spans="1:6" x14ac:dyDescent="0.25">
      <c r="A165" s="117" t="s">
        <v>74</v>
      </c>
      <c r="B165" s="117"/>
      <c r="C165" s="121"/>
      <c r="D165" s="121"/>
      <c r="E165" s="121"/>
      <c r="F165" s="121"/>
    </row>
    <row r="166" spans="1:6" x14ac:dyDescent="0.25">
      <c r="A166" s="117" t="s">
        <v>75</v>
      </c>
      <c r="B166" s="117"/>
      <c r="C166" s="121"/>
      <c r="D166" s="121"/>
      <c r="E166" s="121"/>
      <c r="F166" s="121"/>
    </row>
    <row r="167" spans="1:6" x14ac:dyDescent="0.25">
      <c r="A167" s="112" t="s">
        <v>76</v>
      </c>
      <c r="B167" s="113"/>
      <c r="C167" s="114"/>
      <c r="D167" s="114"/>
      <c r="E167" s="114"/>
      <c r="F167" s="115"/>
    </row>
    <row r="168" spans="1:6" x14ac:dyDescent="0.25">
      <c r="A168" s="112" t="s">
        <v>77</v>
      </c>
      <c r="B168" s="113"/>
      <c r="C168" s="114"/>
      <c r="D168" s="114"/>
      <c r="E168" s="114"/>
      <c r="F168" s="115"/>
    </row>
    <row r="169" spans="1:6" x14ac:dyDescent="0.25">
      <c r="A169" s="26"/>
      <c r="B169" s="93"/>
      <c r="C169" s="93"/>
      <c r="D169" s="93"/>
      <c r="E169" s="93"/>
      <c r="F169" s="94"/>
    </row>
    <row r="170" spans="1:6" x14ac:dyDescent="0.25">
      <c r="A170" s="26"/>
      <c r="B170" s="93"/>
      <c r="C170" s="93"/>
      <c r="D170" s="93"/>
      <c r="E170" s="93"/>
      <c r="F170" s="94"/>
    </row>
    <row r="171" spans="1:6" x14ac:dyDescent="0.25">
      <c r="A171" s="116" t="s">
        <v>95</v>
      </c>
      <c r="B171" s="110"/>
      <c r="C171" s="110"/>
      <c r="D171" s="110"/>
      <c r="E171" s="110"/>
      <c r="F171" s="111"/>
    </row>
    <row r="172" spans="1:6" x14ac:dyDescent="0.25">
      <c r="A172" s="109" t="s">
        <v>78</v>
      </c>
      <c r="B172" s="110"/>
      <c r="C172" s="110"/>
      <c r="D172" s="110"/>
      <c r="E172" s="110"/>
      <c r="F172" s="111"/>
    </row>
  </sheetData>
  <sheetProtection algorithmName="SHA-512" hashValue="D49Uy1ivAHS2J3mu0M9UdDavS54N/GilAaHfyV7mJwNQ3kuGlx/g0xnCpNXbal/HnbmWd8//1Xp3klla2yc5vw==" saltValue="ptj70fSch+xmaTzxdSdXmw==" spinCount="100000" sheet="1" objects="1" scenarios="1" selectLockedCells="1"/>
  <mergeCells count="93">
    <mergeCell ref="B156:F156"/>
    <mergeCell ref="A158:E158"/>
    <mergeCell ref="C24:F24"/>
    <mergeCell ref="C25:F25"/>
    <mergeCell ref="C26:F26"/>
    <mergeCell ref="A27:E27"/>
    <mergeCell ref="A31:E31"/>
    <mergeCell ref="A24:B24"/>
    <mergeCell ref="A25:B25"/>
    <mergeCell ref="A26:B26"/>
    <mergeCell ref="B29:F29"/>
    <mergeCell ref="A23:B23"/>
    <mergeCell ref="A1:F1"/>
    <mergeCell ref="A2:F2"/>
    <mergeCell ref="A3:F3"/>
    <mergeCell ref="A4:F4"/>
    <mergeCell ref="A5:F5"/>
    <mergeCell ref="A6:F6"/>
    <mergeCell ref="A7:B7"/>
    <mergeCell ref="A8:B8"/>
    <mergeCell ref="A9:B9"/>
    <mergeCell ref="A10:B10"/>
    <mergeCell ref="A11:B11"/>
    <mergeCell ref="C7:F7"/>
    <mergeCell ref="C8:F8"/>
    <mergeCell ref="C9:F9"/>
    <mergeCell ref="C10:F10"/>
    <mergeCell ref="C11:F11"/>
    <mergeCell ref="C12:F12"/>
    <mergeCell ref="C13:F13"/>
    <mergeCell ref="C14:F14"/>
    <mergeCell ref="A13:B13"/>
    <mergeCell ref="A12:B12"/>
    <mergeCell ref="A14:B14"/>
    <mergeCell ref="C22:F22"/>
    <mergeCell ref="A22:B22"/>
    <mergeCell ref="A15:F15"/>
    <mergeCell ref="A19:F19"/>
    <mergeCell ref="A21:B21"/>
    <mergeCell ref="C16:F16"/>
    <mergeCell ref="C17:F17"/>
    <mergeCell ref="C18:F18"/>
    <mergeCell ref="C20:F20"/>
    <mergeCell ref="C21:F21"/>
    <mergeCell ref="A16:B16"/>
    <mergeCell ref="A17:B17"/>
    <mergeCell ref="A18:B18"/>
    <mergeCell ref="A20:B20"/>
    <mergeCell ref="A162:B162"/>
    <mergeCell ref="A34:E34"/>
    <mergeCell ref="B32:F32"/>
    <mergeCell ref="A38:E38"/>
    <mergeCell ref="B35:F35"/>
    <mergeCell ref="A46:E46"/>
    <mergeCell ref="B39:F39"/>
    <mergeCell ref="A161:F161"/>
    <mergeCell ref="A61:E61"/>
    <mergeCell ref="A66:E66"/>
    <mergeCell ref="A147:E147"/>
    <mergeCell ref="B62:F62"/>
    <mergeCell ref="B139:F139"/>
    <mergeCell ref="B159:E159"/>
    <mergeCell ref="B148:F148"/>
    <mergeCell ref="A155:E155"/>
    <mergeCell ref="C23:F23"/>
    <mergeCell ref="D162:F162"/>
    <mergeCell ref="A54:E54"/>
    <mergeCell ref="B47:F47"/>
    <mergeCell ref="B55:F55"/>
    <mergeCell ref="B85:F85"/>
    <mergeCell ref="A119:E119"/>
    <mergeCell ref="A160:F160"/>
    <mergeCell ref="A75:E75"/>
    <mergeCell ref="B67:F67"/>
    <mergeCell ref="B76:F76"/>
    <mergeCell ref="A84:E84"/>
    <mergeCell ref="B121:F121"/>
    <mergeCell ref="A138:E138"/>
    <mergeCell ref="A142:E142"/>
    <mergeCell ref="B143:F143"/>
    <mergeCell ref="A164:B164"/>
    <mergeCell ref="A165:B165"/>
    <mergeCell ref="A166:B166"/>
    <mergeCell ref="A163:F163"/>
    <mergeCell ref="C164:F164"/>
    <mergeCell ref="C165:F165"/>
    <mergeCell ref="C166:F166"/>
    <mergeCell ref="A172:F172"/>
    <mergeCell ref="A167:B167"/>
    <mergeCell ref="A168:B168"/>
    <mergeCell ref="C167:F167"/>
    <mergeCell ref="C168:F168"/>
    <mergeCell ref="A171:F171"/>
  </mergeCells>
  <pageMargins left="1.1811023622047245" right="0.39370078740157483" top="2.1653543307086616" bottom="0.78740157480314965" header="0.31496062992125984" footer="0.31496062992125984"/>
  <pageSetup paperSize="9" scale="7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B11" sqref="B11"/>
    </sheetView>
  </sheetViews>
  <sheetFormatPr defaultColWidth="9.140625" defaultRowHeight="15" x14ac:dyDescent="0.25"/>
  <cols>
    <col min="1" max="1" width="6.42578125" style="5" customWidth="1"/>
    <col min="2" max="2" width="24.85546875" style="5" customWidth="1"/>
    <col min="3" max="3" width="14" style="5" customWidth="1"/>
    <col min="4" max="4" width="8.85546875" style="5" customWidth="1"/>
    <col min="5" max="5" width="14.7109375" style="5" customWidth="1"/>
    <col min="6" max="6" width="6.140625" style="7" customWidth="1"/>
    <col min="7" max="7" width="14.140625" style="5" customWidth="1"/>
    <col min="8" max="8" width="6.140625" style="7" customWidth="1"/>
    <col min="9" max="9" width="15.85546875" style="5" customWidth="1"/>
    <col min="10" max="10" width="6.140625" style="7" customWidth="1"/>
    <col min="11" max="11" width="15.28515625" style="5" customWidth="1"/>
    <col min="12" max="12" width="6.140625" style="7" customWidth="1"/>
    <col min="13" max="13" width="12.5703125" style="5" bestFit="1" customWidth="1"/>
    <col min="14" max="16384" width="9.140625" style="5"/>
  </cols>
  <sheetData>
    <row r="1" spans="1:13" x14ac:dyDescent="0.25">
      <c r="A1" s="185" t="s">
        <v>118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3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x14ac:dyDescent="0.25">
      <c r="A3" s="8" t="s">
        <v>32</v>
      </c>
      <c r="B3" s="187" t="s">
        <v>305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3" x14ac:dyDescent="0.25">
      <c r="A4" s="8" t="s">
        <v>33</v>
      </c>
      <c r="B4" s="187" t="s">
        <v>306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3" x14ac:dyDescent="0.25">
      <c r="A5" s="9"/>
      <c r="B5" s="10"/>
      <c r="C5" s="10"/>
      <c r="D5" s="10"/>
      <c r="E5" s="10"/>
      <c r="F5" s="11"/>
      <c r="G5" s="10"/>
      <c r="H5" s="11"/>
      <c r="I5" s="10"/>
      <c r="J5" s="11"/>
      <c r="K5" s="10"/>
      <c r="L5" s="12"/>
    </row>
    <row r="6" spans="1:13" x14ac:dyDescent="0.25">
      <c r="A6" s="183" t="s">
        <v>34</v>
      </c>
      <c r="B6" s="183" t="s">
        <v>0</v>
      </c>
      <c r="C6" s="183" t="s">
        <v>85</v>
      </c>
      <c r="D6" s="183" t="s">
        <v>84</v>
      </c>
      <c r="E6" s="183" t="s">
        <v>83</v>
      </c>
      <c r="F6" s="183"/>
      <c r="G6" s="183"/>
      <c r="H6" s="183"/>
      <c r="I6" s="183"/>
      <c r="J6" s="183"/>
      <c r="K6" s="183"/>
      <c r="L6" s="183"/>
    </row>
    <row r="7" spans="1:13" x14ac:dyDescent="0.25">
      <c r="A7" s="183"/>
      <c r="B7" s="183"/>
      <c r="C7" s="183"/>
      <c r="D7" s="183"/>
      <c r="E7" s="183" t="s">
        <v>82</v>
      </c>
      <c r="F7" s="183"/>
      <c r="G7" s="183" t="s">
        <v>81</v>
      </c>
      <c r="H7" s="183"/>
      <c r="I7" s="183" t="s">
        <v>80</v>
      </c>
      <c r="J7" s="183"/>
      <c r="K7" s="183" t="s">
        <v>92</v>
      </c>
      <c r="L7" s="183"/>
    </row>
    <row r="8" spans="1:13" x14ac:dyDescent="0.25">
      <c r="A8" s="13" t="s">
        <v>4</v>
      </c>
      <c r="B8" s="95" t="s">
        <v>310</v>
      </c>
      <c r="C8" s="108">
        <f>PROPOSTA!F31</f>
        <v>0</v>
      </c>
      <c r="D8" s="15" t="e">
        <f t="shared" ref="D8:D22" si="0">C8*100 / $C$23 / 100</f>
        <v>#DIV/0!</v>
      </c>
      <c r="E8" s="97">
        <f t="shared" ref="E8:E13" si="1">C8</f>
        <v>0</v>
      </c>
      <c r="F8" s="99">
        <v>1</v>
      </c>
      <c r="G8" s="17"/>
      <c r="H8" s="16"/>
      <c r="I8" s="18"/>
      <c r="J8" s="16"/>
      <c r="K8" s="14"/>
      <c r="L8" s="16"/>
      <c r="M8" s="6"/>
    </row>
    <row r="9" spans="1:13" x14ac:dyDescent="0.25">
      <c r="A9" s="13" t="s">
        <v>7</v>
      </c>
      <c r="B9" s="95" t="s">
        <v>311</v>
      </c>
      <c r="C9" s="108">
        <f>PROPOSTA!F34</f>
        <v>0</v>
      </c>
      <c r="D9" s="15" t="e">
        <f t="shared" si="0"/>
        <v>#DIV/0!</v>
      </c>
      <c r="E9" s="97">
        <f t="shared" si="1"/>
        <v>0</v>
      </c>
      <c r="F9" s="99">
        <v>1</v>
      </c>
      <c r="G9" s="17"/>
      <c r="H9" s="16"/>
      <c r="I9" s="18"/>
      <c r="J9" s="16"/>
      <c r="K9" s="17"/>
      <c r="L9" s="16"/>
      <c r="M9" s="6"/>
    </row>
    <row r="10" spans="1:13" x14ac:dyDescent="0.25">
      <c r="A10" s="13" t="s">
        <v>9</v>
      </c>
      <c r="B10" s="95" t="s">
        <v>125</v>
      </c>
      <c r="C10" s="108">
        <f>PROPOSTA!F38</f>
        <v>0</v>
      </c>
      <c r="D10" s="15" t="e">
        <f t="shared" si="0"/>
        <v>#DIV/0!</v>
      </c>
      <c r="E10" s="97">
        <f t="shared" si="1"/>
        <v>0</v>
      </c>
      <c r="F10" s="99">
        <v>1</v>
      </c>
      <c r="G10" s="17"/>
      <c r="H10" s="16"/>
      <c r="I10" s="18"/>
      <c r="J10" s="16"/>
      <c r="K10" s="17"/>
      <c r="L10" s="16"/>
      <c r="M10" s="6"/>
    </row>
    <row r="11" spans="1:13" x14ac:dyDescent="0.25">
      <c r="A11" s="13" t="s">
        <v>12</v>
      </c>
      <c r="B11" s="95" t="s">
        <v>128</v>
      </c>
      <c r="C11" s="108">
        <f>PROPOSTA!F46</f>
        <v>0</v>
      </c>
      <c r="D11" s="15" t="e">
        <f t="shared" si="0"/>
        <v>#DIV/0!</v>
      </c>
      <c r="E11" s="97">
        <f t="shared" si="1"/>
        <v>0</v>
      </c>
      <c r="F11" s="99">
        <v>1</v>
      </c>
      <c r="G11" s="17"/>
      <c r="H11" s="16"/>
      <c r="I11" s="18"/>
      <c r="J11" s="16"/>
      <c r="K11" s="17"/>
      <c r="L11" s="16"/>
      <c r="M11" s="6"/>
    </row>
    <row r="12" spans="1:13" x14ac:dyDescent="0.25">
      <c r="A12" s="13" t="s">
        <v>14</v>
      </c>
      <c r="B12" s="95" t="s">
        <v>138</v>
      </c>
      <c r="C12" s="108">
        <f>PROPOSTA!F54</f>
        <v>0</v>
      </c>
      <c r="D12" s="15" t="e">
        <f t="shared" si="0"/>
        <v>#DIV/0!</v>
      </c>
      <c r="E12" s="97">
        <f t="shared" si="1"/>
        <v>0</v>
      </c>
      <c r="F12" s="99">
        <v>1</v>
      </c>
      <c r="G12" s="17"/>
      <c r="H12" s="16"/>
      <c r="I12" s="17"/>
      <c r="J12" s="16"/>
      <c r="K12" s="17"/>
      <c r="L12" s="16"/>
      <c r="M12" s="6"/>
    </row>
    <row r="13" spans="1:13" x14ac:dyDescent="0.25">
      <c r="A13" s="13" t="s">
        <v>17</v>
      </c>
      <c r="B13" s="96" t="s">
        <v>312</v>
      </c>
      <c r="C13" s="108">
        <f>PROPOSTA!F61</f>
        <v>0</v>
      </c>
      <c r="D13" s="15" t="e">
        <f t="shared" si="0"/>
        <v>#DIV/0!</v>
      </c>
      <c r="E13" s="98">
        <f t="shared" si="1"/>
        <v>0</v>
      </c>
      <c r="F13" s="99">
        <v>1</v>
      </c>
      <c r="G13" s="17"/>
      <c r="H13" s="16"/>
      <c r="I13" s="17"/>
      <c r="J13" s="16"/>
      <c r="K13" s="17"/>
      <c r="L13" s="16"/>
      <c r="M13" s="6"/>
    </row>
    <row r="14" spans="1:13" x14ac:dyDescent="0.25">
      <c r="A14" s="13" t="s">
        <v>19</v>
      </c>
      <c r="B14" s="95" t="s">
        <v>154</v>
      </c>
      <c r="C14" s="108">
        <f>PROPOSTA!F66</f>
        <v>0</v>
      </c>
      <c r="D14" s="15" t="e">
        <f t="shared" si="0"/>
        <v>#DIV/0!</v>
      </c>
      <c r="E14" s="17"/>
      <c r="F14" s="16"/>
      <c r="G14" s="100">
        <f>C14</f>
        <v>0</v>
      </c>
      <c r="H14" s="99">
        <v>1</v>
      </c>
      <c r="I14" s="17"/>
      <c r="J14" s="16"/>
      <c r="K14" s="17"/>
      <c r="L14" s="16"/>
      <c r="M14" s="6"/>
    </row>
    <row r="15" spans="1:13" x14ac:dyDescent="0.25">
      <c r="A15" s="13" t="s">
        <v>22</v>
      </c>
      <c r="B15" s="95" t="s">
        <v>157</v>
      </c>
      <c r="C15" s="108">
        <f>PROPOSTA!F75</f>
        <v>0</v>
      </c>
      <c r="D15" s="15" t="e">
        <f t="shared" si="0"/>
        <v>#DIV/0!</v>
      </c>
      <c r="E15" s="17"/>
      <c r="F15" s="16"/>
      <c r="G15" s="100">
        <f>C15</f>
        <v>0</v>
      </c>
      <c r="H15" s="99">
        <v>1</v>
      </c>
      <c r="I15" s="17"/>
      <c r="J15" s="16"/>
      <c r="K15" s="17"/>
      <c r="L15" s="16"/>
      <c r="M15" s="6"/>
    </row>
    <row r="16" spans="1:13" x14ac:dyDescent="0.25">
      <c r="A16" s="13" t="s">
        <v>25</v>
      </c>
      <c r="B16" s="95" t="s">
        <v>313</v>
      </c>
      <c r="C16" s="108">
        <f>PROPOSTA!F84</f>
        <v>0</v>
      </c>
      <c r="D16" s="15" t="e">
        <f t="shared" si="0"/>
        <v>#DIV/0!</v>
      </c>
      <c r="E16" s="17"/>
      <c r="F16" s="16"/>
      <c r="G16" s="17"/>
      <c r="H16" s="16"/>
      <c r="I16" s="100">
        <f>C16</f>
        <v>0</v>
      </c>
      <c r="J16" s="99">
        <v>1</v>
      </c>
      <c r="K16" s="17"/>
      <c r="L16" s="16"/>
    </row>
    <row r="17" spans="1:13" x14ac:dyDescent="0.25">
      <c r="A17" s="13" t="s">
        <v>27</v>
      </c>
      <c r="B17" s="95" t="s">
        <v>182</v>
      </c>
      <c r="C17" s="108">
        <f>PROPOSTA!F119</f>
        <v>0</v>
      </c>
      <c r="D17" s="15" t="e">
        <f t="shared" si="0"/>
        <v>#DIV/0!</v>
      </c>
      <c r="E17" s="17"/>
      <c r="F17" s="16"/>
      <c r="G17" s="100">
        <f>C17/2</f>
        <v>0</v>
      </c>
      <c r="H17" s="99">
        <v>0.5</v>
      </c>
      <c r="I17" s="100">
        <f>C17/2</f>
        <v>0</v>
      </c>
      <c r="J17" s="99">
        <v>0.5</v>
      </c>
      <c r="K17" s="17"/>
      <c r="L17" s="16"/>
      <c r="M17" s="6"/>
    </row>
    <row r="18" spans="1:13" x14ac:dyDescent="0.25">
      <c r="A18" s="13" t="s">
        <v>87</v>
      </c>
      <c r="B18" s="95" t="s">
        <v>245</v>
      </c>
      <c r="C18" s="108">
        <f>PROPOSTA!F138</f>
        <v>0</v>
      </c>
      <c r="D18" s="15" t="e">
        <f t="shared" si="0"/>
        <v>#DIV/0!</v>
      </c>
      <c r="E18" s="17"/>
      <c r="F18" s="16"/>
      <c r="G18" s="17"/>
      <c r="H18" s="16"/>
      <c r="I18" s="100">
        <f>C18</f>
        <v>0</v>
      </c>
      <c r="J18" s="99">
        <v>1</v>
      </c>
      <c r="K18" s="17"/>
      <c r="L18" s="16"/>
      <c r="M18" s="6"/>
    </row>
    <row r="19" spans="1:13" x14ac:dyDescent="0.25">
      <c r="A19" s="13" t="s">
        <v>112</v>
      </c>
      <c r="B19" s="95" t="s">
        <v>307</v>
      </c>
      <c r="C19" s="108">
        <f>PROPOSTA!F142</f>
        <v>0</v>
      </c>
      <c r="D19" s="15" t="e">
        <f t="shared" si="0"/>
        <v>#DIV/0!</v>
      </c>
      <c r="E19" s="17"/>
      <c r="F19" s="16"/>
      <c r="G19" s="17"/>
      <c r="H19" s="16"/>
      <c r="I19" s="100">
        <f>C19</f>
        <v>0</v>
      </c>
      <c r="J19" s="99">
        <v>1</v>
      </c>
      <c r="K19" s="17"/>
      <c r="L19" s="16"/>
      <c r="M19" s="6"/>
    </row>
    <row r="20" spans="1:13" x14ac:dyDescent="0.25">
      <c r="A20" s="13" t="s">
        <v>114</v>
      </c>
      <c r="B20" s="95" t="s">
        <v>36</v>
      </c>
      <c r="C20" s="108">
        <f>PROPOSTA!F147</f>
        <v>0</v>
      </c>
      <c r="D20" s="15" t="e">
        <f t="shared" si="0"/>
        <v>#DIV/0!</v>
      </c>
      <c r="E20" s="17"/>
      <c r="F20" s="16"/>
      <c r="G20" s="17"/>
      <c r="H20" s="16"/>
      <c r="I20" s="100">
        <f>C20/2</f>
        <v>0</v>
      </c>
      <c r="J20" s="99">
        <v>0.5</v>
      </c>
      <c r="K20" s="97">
        <f>I20</f>
        <v>0</v>
      </c>
      <c r="L20" s="99">
        <v>0.5</v>
      </c>
      <c r="M20" s="6"/>
    </row>
    <row r="21" spans="1:13" x14ac:dyDescent="0.25">
      <c r="A21" s="13" t="s">
        <v>285</v>
      </c>
      <c r="B21" s="95" t="s">
        <v>308</v>
      </c>
      <c r="C21" s="108">
        <f>PROPOSTA!F155</f>
        <v>0</v>
      </c>
      <c r="D21" s="15" t="e">
        <f t="shared" si="0"/>
        <v>#DIV/0!</v>
      </c>
      <c r="E21" s="17"/>
      <c r="F21" s="16"/>
      <c r="G21" s="17"/>
      <c r="H21" s="16"/>
      <c r="I21" s="100">
        <f>C21/5</f>
        <v>0</v>
      </c>
      <c r="J21" s="99">
        <v>0.2</v>
      </c>
      <c r="K21" s="97">
        <f>(C21/5 )* 4</f>
        <v>0</v>
      </c>
      <c r="L21" s="99">
        <v>0.8</v>
      </c>
      <c r="M21" s="6"/>
    </row>
    <row r="22" spans="1:13" x14ac:dyDescent="0.25">
      <c r="A22" s="13" t="s">
        <v>300</v>
      </c>
      <c r="B22" s="95" t="s">
        <v>314</v>
      </c>
      <c r="C22" s="108">
        <f>PROPOSTA!F158</f>
        <v>0</v>
      </c>
      <c r="D22" s="15" t="e">
        <f t="shared" si="0"/>
        <v>#DIV/0!</v>
      </c>
      <c r="E22" s="17"/>
      <c r="F22" s="16"/>
      <c r="G22" s="17"/>
      <c r="H22" s="16"/>
      <c r="I22" s="17"/>
      <c r="J22" s="16"/>
      <c r="K22" s="97">
        <f>C22</f>
        <v>0</v>
      </c>
      <c r="L22" s="99">
        <v>1</v>
      </c>
      <c r="M22" s="6"/>
    </row>
    <row r="23" spans="1:13" ht="15.75" customHeight="1" x14ac:dyDescent="0.25">
      <c r="A23" s="184" t="s">
        <v>79</v>
      </c>
      <c r="B23" s="184"/>
      <c r="C23" s="19">
        <f>SUM(C8:C22)</f>
        <v>0</v>
      </c>
      <c r="D23" s="104" t="e">
        <f>SUM(D8:D22)</f>
        <v>#DIV/0!</v>
      </c>
      <c r="E23" s="105">
        <f>SUM(E8:E13)</f>
        <v>0</v>
      </c>
      <c r="F23" s="106"/>
      <c r="G23" s="107">
        <f>SUM(G14:G17)</f>
        <v>0</v>
      </c>
      <c r="H23" s="106"/>
      <c r="I23" s="107">
        <f>SUM(I16:I21)</f>
        <v>0</v>
      </c>
      <c r="J23" s="106"/>
      <c r="K23" s="107">
        <f>SUM(K20:K22)</f>
        <v>0</v>
      </c>
      <c r="L23" s="106"/>
      <c r="M23" s="6"/>
    </row>
    <row r="24" spans="1:13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6"/>
    </row>
    <row r="25" spans="1:13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6"/>
    </row>
    <row r="26" spans="1:13" x14ac:dyDescent="0.25">
      <c r="A26" s="26"/>
      <c r="B26" s="27"/>
      <c r="C26" s="27"/>
      <c r="D26" s="27"/>
      <c r="E26" s="27"/>
      <c r="F26" s="27"/>
      <c r="G26" s="27"/>
      <c r="H26" s="27"/>
      <c r="I26" s="175" t="s">
        <v>309</v>
      </c>
      <c r="J26" s="175"/>
      <c r="K26" s="175"/>
      <c r="L26" s="176"/>
      <c r="M26" s="6"/>
    </row>
    <row r="27" spans="1:13" ht="46.5" customHeight="1" x14ac:dyDescent="0.25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9"/>
      <c r="M27" s="6"/>
    </row>
    <row r="28" spans="1:13" ht="14.45" customHeight="1" x14ac:dyDescent="0.25">
      <c r="A28" s="177" t="s">
        <v>93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9"/>
    </row>
    <row r="29" spans="1:13" x14ac:dyDescent="0.25">
      <c r="A29" s="177" t="s">
        <v>94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9"/>
    </row>
    <row r="30" spans="1:13" ht="15" customHeight="1" x14ac:dyDescent="0.25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2"/>
    </row>
  </sheetData>
  <mergeCells count="18">
    <mergeCell ref="A1:L1"/>
    <mergeCell ref="A2:L2"/>
    <mergeCell ref="B3:L3"/>
    <mergeCell ref="B4:L4"/>
    <mergeCell ref="A6:A7"/>
    <mergeCell ref="B6:B7"/>
    <mergeCell ref="C6:C7"/>
    <mergeCell ref="D6:D7"/>
    <mergeCell ref="E6:L6"/>
    <mergeCell ref="E7:F7"/>
    <mergeCell ref="I26:L26"/>
    <mergeCell ref="A29:L29"/>
    <mergeCell ref="A30:L30"/>
    <mergeCell ref="A28:L28"/>
    <mergeCell ref="G7:H7"/>
    <mergeCell ref="I7:J7"/>
    <mergeCell ref="K7:L7"/>
    <mergeCell ref="A23:B23"/>
  </mergeCells>
  <printOptions horizontalCentered="1"/>
  <pageMargins left="0.78740157480314965" right="0.19685039370078741" top="2.3622047244094491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PROPOSTA</vt:lpstr>
      <vt:lpstr>CRONOGRAMA</vt:lpstr>
      <vt:lpstr>CRONOGRAMA!Area_de_impressao</vt:lpstr>
      <vt:lpstr>PROPOSTA!Area_de_impressao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</cp:lastModifiedBy>
  <cp:lastPrinted>2023-01-17T13:15:36Z</cp:lastPrinted>
  <dcterms:created xsi:type="dcterms:W3CDTF">2021-07-25T12:12:57Z</dcterms:created>
  <dcterms:modified xsi:type="dcterms:W3CDTF">2023-01-17T17:13:01Z</dcterms:modified>
</cp:coreProperties>
</file>